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riusz_kulesza\Documents\Meldunek Kwartalny\dane z gmin\Rok_2026_kw_2\"/>
    </mc:Choice>
  </mc:AlternateContent>
  <xr:revisionPtr revIDLastSave="0" documentId="8_{C511682D-1DEF-4C67-99B9-9FCF31FB6250}" xr6:coauthVersionLast="47" xr6:coauthVersionMax="47" xr10:uidLastSave="{00000000-0000-0000-0000-000000000000}"/>
  <bookViews>
    <workbookView xWindow="-110" yWindow="-110" windowWidth="38620" windowHeight="21100" xr2:uid="{22767E5F-F339-4FC8-A53B-F313CFD3C5C9}"/>
  </bookViews>
  <sheets>
    <sheet name="rejestr_wyborcow_30_06_2026" sheetId="1" r:id="rId1"/>
  </sheets>
  <definedNames>
    <definedName name="_xlnm.Print_Area" localSheetId="0">rejestr_wyborcow_30_06_2026!$A$1:$M$59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" i="1" l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1" i="1"/>
  <c r="A22" i="1"/>
  <c r="A23" i="1"/>
  <c r="A24" i="1"/>
  <c r="A25" i="1"/>
  <c r="A26" i="1"/>
  <c r="A27" i="1"/>
  <c r="A28" i="1"/>
  <c r="A30" i="1"/>
  <c r="A31" i="1"/>
  <c r="A32" i="1"/>
  <c r="A33" i="1"/>
  <c r="A34" i="1"/>
  <c r="A35" i="1"/>
  <c r="A36" i="1"/>
  <c r="A37" i="1"/>
  <c r="A38" i="1"/>
  <c r="A40" i="1"/>
  <c r="A41" i="1"/>
  <c r="A42" i="1"/>
  <c r="A43" i="1"/>
  <c r="A44" i="1"/>
  <c r="A45" i="1"/>
  <c r="A46" i="1"/>
  <c r="A48" i="1"/>
  <c r="A49" i="1"/>
  <c r="A50" i="1"/>
  <c r="A51" i="1"/>
  <c r="A52" i="1"/>
  <c r="A53" i="1"/>
  <c r="A54" i="1"/>
  <c r="A55" i="1"/>
  <c r="A56" i="1"/>
  <c r="A58" i="1"/>
</calcChain>
</file>

<file path=xl/sharedStrings.xml><?xml version="1.0" encoding="utf-8"?>
<sst xmlns="http://schemas.openxmlformats.org/spreadsheetml/2006/main" count="171" uniqueCount="77">
  <si>
    <t>Kod TERYT</t>
  </si>
  <si>
    <t>Gmina</t>
  </si>
  <si>
    <t>Powiat</t>
  </si>
  <si>
    <t>Delegatura</t>
  </si>
  <si>
    <t>Liczba mieszkańców</t>
  </si>
  <si>
    <t>Liczba wyborców ogółem</t>
  </si>
  <si>
    <t>Liczba wyborców ujętych w stałym obwodzie w CRW z urzędu na podstawie adresu stałego zameldowania</t>
  </si>
  <si>
    <t>Liczba wyborców ujętych w stałym obwodzie w CRW na wniosek</t>
  </si>
  <si>
    <t>w tym liczba wyborców posiadających obywatelstwo krajów UE</t>
  </si>
  <si>
    <t>w tym liczba wyborców posiadających obywatelstwo UK</t>
  </si>
  <si>
    <t>Liczba osób pozbawionych prawa wybierania ogółem</t>
  </si>
  <si>
    <t>w tym liczba osób pozbawionych prawa wybierania posiadających obywatelstwo krajów UE</t>
  </si>
  <si>
    <t>w tym liczba osób pozbawionych prawa wybierania posiadających obywatelstwo UK</t>
  </si>
  <si>
    <t>Powiat białostocki</t>
  </si>
  <si>
    <t>gm. Choroszcz</t>
  </si>
  <si>
    <t>białostocki</t>
  </si>
  <si>
    <t>Białystok</t>
  </si>
  <si>
    <t>gm. Czarna Białostocka</t>
  </si>
  <si>
    <t>gm. Dobrzyniewo Duże</t>
  </si>
  <si>
    <t>gm. Gródek</t>
  </si>
  <si>
    <t>gm. Juchnowiec Kościelny</t>
  </si>
  <si>
    <t>gm. Łapy</t>
  </si>
  <si>
    <t>gm. Michałowo</t>
  </si>
  <si>
    <t>gm. Poświętne</t>
  </si>
  <si>
    <t>gm. Supraśl</t>
  </si>
  <si>
    <t>gm. Suraż</t>
  </si>
  <si>
    <t>gm. Turośń Kościelna</t>
  </si>
  <si>
    <t>gm. Tykocin</t>
  </si>
  <si>
    <t>gm. Wasilków</t>
  </si>
  <si>
    <t>gm. Zabłudów</t>
  </si>
  <si>
    <t>gm. Zawady</t>
  </si>
  <si>
    <t>gm. Grabówka</t>
  </si>
  <si>
    <t>Powiat bielski</t>
  </si>
  <si>
    <t>m. Bielsk Podlaski</t>
  </si>
  <si>
    <t>bielski</t>
  </si>
  <si>
    <t>m. Brańsk</t>
  </si>
  <si>
    <t>gm. Bielsk Podlaski</t>
  </si>
  <si>
    <t>gm. Boćki</t>
  </si>
  <si>
    <t>gm. Brańsk</t>
  </si>
  <si>
    <t>gm. Orla</t>
  </si>
  <si>
    <t>gm. Rudka</t>
  </si>
  <si>
    <t>gm. Wyszki</t>
  </si>
  <si>
    <t>Powiat hajnowski</t>
  </si>
  <si>
    <t>m. Hajnówka</t>
  </si>
  <si>
    <t>hajnowski</t>
  </si>
  <si>
    <t>gm. Białowieża</t>
  </si>
  <si>
    <t>gm. Czeremcha</t>
  </si>
  <si>
    <t>gm. Czyże</t>
  </si>
  <si>
    <t>gm. Dubicze Cerkiewne</t>
  </si>
  <si>
    <t>gm. Hajnówka</t>
  </si>
  <si>
    <t>gm. Kleszczele</t>
  </si>
  <si>
    <t>gm. Narew</t>
  </si>
  <si>
    <t>gm. Narewka</t>
  </si>
  <si>
    <t>Powiat moniecki</t>
  </si>
  <si>
    <t>gm. Goniądz</t>
  </si>
  <si>
    <t>moniecki</t>
  </si>
  <si>
    <t>gm. Jasionówka</t>
  </si>
  <si>
    <t>gm. Jaświły</t>
  </si>
  <si>
    <t>gm. Knyszyn</t>
  </si>
  <si>
    <t>gm. Krypno</t>
  </si>
  <si>
    <t>gm. Mońki</t>
  </si>
  <si>
    <t>gm. Trzcianne</t>
  </si>
  <si>
    <t>Powiat siemiatycki</t>
  </si>
  <si>
    <t>m. Siemiatycze</t>
  </si>
  <si>
    <t>siemiatycki</t>
  </si>
  <si>
    <t>gm. Drohiczyn</t>
  </si>
  <si>
    <t>gm. Dziadkowice</t>
  </si>
  <si>
    <t>gm. Grodzisk</t>
  </si>
  <si>
    <t>gm. Mielnik</t>
  </si>
  <si>
    <t>gm. Milejczyce</t>
  </si>
  <si>
    <t>gm. Nurzec-Stacja</t>
  </si>
  <si>
    <t>gm. Perlejewo</t>
  </si>
  <si>
    <t>gm. Siemiatycze</t>
  </si>
  <si>
    <t>Miasto na prawach powiatu</t>
  </si>
  <si>
    <t>m. Białystok</t>
  </si>
  <si>
    <t>Suma</t>
  </si>
  <si>
    <t>Delegatura KBW w Białymstoku - dane za II kwartał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</si>
</sst>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10" xfId="0" applyBorder="1"/>
    <xf numFmtId="0" fontId="18" fillId="0" borderId="0" xfId="0" applyFont="1"/>
    <xf numFmtId="0" fontId="18" fillId="0" borderId="10" xfId="0" applyFont="1" applyBorder="1"/>
    <xf numFmtId="0" fontId="18" fillId="0" borderId="10" xfId="0" applyFont="1" applyBorder="1" applyAlignment="1">
      <alignment horizontal="center" wrapText="1"/>
    </xf>
    <xf numFmtId="0" fontId="18" fillId="33" borderId="10" xfId="0" applyFont="1" applyFill="1" applyBorder="1" applyAlignment="1">
      <alignment horizontal="center" wrapText="1"/>
    </xf>
    <xf numFmtId="0" fontId="18" fillId="33" borderId="10" xfId="0" applyFont="1" applyFill="1" applyBorder="1"/>
    <xf numFmtId="0" fontId="0" fillId="33" borderId="10" xfId="0" applyFill="1" applyBorder="1"/>
    <xf numFmtId="0" fontId="18" fillId="34" borderId="10" xfId="0" applyFont="1" applyFill="1" applyBorder="1" applyAlignment="1">
      <alignment horizontal="center" wrapText="1"/>
    </xf>
    <xf numFmtId="0" fontId="18" fillId="34" borderId="10" xfId="0" applyFont="1" applyFill="1" applyBorder="1"/>
    <xf numFmtId="0" fontId="0" fillId="34" borderId="10" xfId="0" applyFill="1" applyBorder="1"/>
    <xf numFmtId="0" fontId="18" fillId="35" borderId="10" xfId="0" applyFont="1" applyFill="1" applyBorder="1" applyAlignment="1">
      <alignment horizontal="center" wrapText="1"/>
    </xf>
    <xf numFmtId="0" fontId="18" fillId="35" borderId="10" xfId="0" applyFont="1" applyFill="1" applyBorder="1"/>
    <xf numFmtId="0" fontId="0" fillId="35" borderId="10" xfId="0" applyFill="1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F348A-1E67-4ECA-BD0B-FF9DB3ABA24E}">
  <sheetPr>
    <pageSetUpPr fitToPage="1"/>
  </sheetPr>
  <dimension ref="A1:M59"/>
  <sheetViews>
    <sheetView tabSelected="1" workbookViewId="0">
      <selection activeCell="K22" sqref="K22"/>
    </sheetView>
  </sheetViews>
  <sheetFormatPr defaultRowHeight="14.5" x14ac:dyDescent="0.35"/>
  <cols>
    <col min="1" max="1" width="25" customWidth="1"/>
    <col min="2" max="2" width="21.81640625" bestFit="1" customWidth="1"/>
    <col min="3" max="3" width="10" bestFit="1" customWidth="1"/>
    <col min="4" max="4" width="10.81640625" customWidth="1"/>
    <col min="5" max="5" width="13.453125" customWidth="1"/>
    <col min="6" max="6" width="10" customWidth="1"/>
    <col min="7" max="7" width="22.26953125" customWidth="1"/>
    <col min="8" max="8" width="22" customWidth="1"/>
    <col min="9" max="9" width="21.453125" customWidth="1"/>
    <col min="10" max="10" width="20.1796875" customWidth="1"/>
    <col min="11" max="11" width="15.26953125" customWidth="1"/>
    <col min="12" max="13" width="28" customWidth="1"/>
  </cols>
  <sheetData>
    <row r="1" spans="1:13" x14ac:dyDescent="0.35">
      <c r="A1" s="2" t="s">
        <v>76</v>
      </c>
    </row>
    <row r="2" spans="1:13" ht="72" customHeight="1" x14ac:dyDescent="0.3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  <c r="I2" s="8" t="s">
        <v>8</v>
      </c>
      <c r="J2" s="8" t="s">
        <v>9</v>
      </c>
      <c r="K2" s="11" t="s">
        <v>10</v>
      </c>
      <c r="L2" s="11" t="s">
        <v>11</v>
      </c>
      <c r="M2" s="11" t="s">
        <v>12</v>
      </c>
    </row>
    <row r="3" spans="1:13" x14ac:dyDescent="0.35">
      <c r="A3" s="3" t="s">
        <v>13</v>
      </c>
      <c r="B3" s="3"/>
      <c r="C3" s="3"/>
      <c r="D3" s="3"/>
      <c r="E3" s="3">
        <v>154035</v>
      </c>
      <c r="F3" s="3">
        <v>123465</v>
      </c>
      <c r="G3" s="3">
        <v>120840</v>
      </c>
      <c r="H3" s="6">
        <v>2579</v>
      </c>
      <c r="I3" s="9">
        <v>5</v>
      </c>
      <c r="J3" s="9">
        <v>1</v>
      </c>
      <c r="K3" s="12">
        <v>442</v>
      </c>
      <c r="L3" s="12">
        <v>0</v>
      </c>
      <c r="M3" s="12">
        <v>0</v>
      </c>
    </row>
    <row r="4" spans="1:13" x14ac:dyDescent="0.35">
      <c r="A4" s="1" t="str">
        <f>"200201"</f>
        <v>200201</v>
      </c>
      <c r="B4" s="1" t="s">
        <v>14</v>
      </c>
      <c r="C4" s="1" t="s">
        <v>15</v>
      </c>
      <c r="D4" s="1" t="s">
        <v>16</v>
      </c>
      <c r="E4" s="1">
        <v>17615</v>
      </c>
      <c r="F4" s="1">
        <v>13872</v>
      </c>
      <c r="G4" s="1">
        <v>13765</v>
      </c>
      <c r="H4" s="7">
        <v>107</v>
      </c>
      <c r="I4" s="10">
        <v>0</v>
      </c>
      <c r="J4" s="10">
        <v>0</v>
      </c>
      <c r="K4" s="13">
        <v>124</v>
      </c>
      <c r="L4" s="13">
        <v>0</v>
      </c>
      <c r="M4" s="13">
        <v>0</v>
      </c>
    </row>
    <row r="5" spans="1:13" x14ac:dyDescent="0.35">
      <c r="A5" s="1" t="str">
        <f>"200202"</f>
        <v>200202</v>
      </c>
      <c r="B5" s="1" t="s">
        <v>17</v>
      </c>
      <c r="C5" s="1" t="s">
        <v>15</v>
      </c>
      <c r="D5" s="1" t="s">
        <v>16</v>
      </c>
      <c r="E5" s="1">
        <v>10040</v>
      </c>
      <c r="F5" s="1">
        <v>8346</v>
      </c>
      <c r="G5" s="1">
        <v>8268</v>
      </c>
      <c r="H5" s="7">
        <v>78</v>
      </c>
      <c r="I5" s="10">
        <v>0</v>
      </c>
      <c r="J5" s="10">
        <v>0</v>
      </c>
      <c r="K5" s="13">
        <v>11</v>
      </c>
      <c r="L5" s="13">
        <v>0</v>
      </c>
      <c r="M5" s="13">
        <v>0</v>
      </c>
    </row>
    <row r="6" spans="1:13" x14ac:dyDescent="0.35">
      <c r="A6" s="1" t="str">
        <f>"200203"</f>
        <v>200203</v>
      </c>
      <c r="B6" s="1" t="s">
        <v>18</v>
      </c>
      <c r="C6" s="1" t="s">
        <v>15</v>
      </c>
      <c r="D6" s="1" t="s">
        <v>16</v>
      </c>
      <c r="E6" s="1">
        <v>10472</v>
      </c>
      <c r="F6" s="1">
        <v>8140</v>
      </c>
      <c r="G6" s="1">
        <v>7984</v>
      </c>
      <c r="H6" s="7">
        <v>156</v>
      </c>
      <c r="I6" s="10">
        <v>0</v>
      </c>
      <c r="J6" s="10">
        <v>0</v>
      </c>
      <c r="K6" s="13">
        <v>27</v>
      </c>
      <c r="L6" s="13">
        <v>0</v>
      </c>
      <c r="M6" s="13">
        <v>0</v>
      </c>
    </row>
    <row r="7" spans="1:13" x14ac:dyDescent="0.35">
      <c r="A7" s="1" t="str">
        <f>"200204"</f>
        <v>200204</v>
      </c>
      <c r="B7" s="1" t="s">
        <v>19</v>
      </c>
      <c r="C7" s="1" t="s">
        <v>15</v>
      </c>
      <c r="D7" s="1" t="s">
        <v>16</v>
      </c>
      <c r="E7" s="1">
        <v>4829</v>
      </c>
      <c r="F7" s="1">
        <v>4099</v>
      </c>
      <c r="G7" s="1">
        <v>3936</v>
      </c>
      <c r="H7" s="7">
        <v>163</v>
      </c>
      <c r="I7" s="10">
        <v>0</v>
      </c>
      <c r="J7" s="10">
        <v>0</v>
      </c>
      <c r="K7" s="13">
        <v>15</v>
      </c>
      <c r="L7" s="13">
        <v>0</v>
      </c>
      <c r="M7" s="13">
        <v>0</v>
      </c>
    </row>
    <row r="8" spans="1:13" x14ac:dyDescent="0.35">
      <c r="A8" s="1" t="str">
        <f>"200205"</f>
        <v>200205</v>
      </c>
      <c r="B8" s="1" t="s">
        <v>20</v>
      </c>
      <c r="C8" s="1" t="s">
        <v>15</v>
      </c>
      <c r="D8" s="1" t="s">
        <v>16</v>
      </c>
      <c r="E8" s="1">
        <v>17576</v>
      </c>
      <c r="F8" s="1">
        <v>13808</v>
      </c>
      <c r="G8" s="1">
        <v>13386</v>
      </c>
      <c r="H8" s="7">
        <v>422</v>
      </c>
      <c r="I8" s="10">
        <v>3</v>
      </c>
      <c r="J8" s="10">
        <v>1</v>
      </c>
      <c r="K8" s="13">
        <v>34</v>
      </c>
      <c r="L8" s="13">
        <v>0</v>
      </c>
      <c r="M8" s="13">
        <v>0</v>
      </c>
    </row>
    <row r="9" spans="1:13" x14ac:dyDescent="0.35">
      <c r="A9" s="1" t="str">
        <f>"200206"</f>
        <v>200206</v>
      </c>
      <c r="B9" s="1" t="s">
        <v>21</v>
      </c>
      <c r="C9" s="1" t="s">
        <v>15</v>
      </c>
      <c r="D9" s="1" t="s">
        <v>16</v>
      </c>
      <c r="E9" s="1">
        <v>19554</v>
      </c>
      <c r="F9" s="1">
        <v>16362</v>
      </c>
      <c r="G9" s="1">
        <v>16167</v>
      </c>
      <c r="H9" s="7">
        <v>195</v>
      </c>
      <c r="I9" s="10">
        <v>0</v>
      </c>
      <c r="J9" s="10">
        <v>0</v>
      </c>
      <c r="K9" s="13">
        <v>44</v>
      </c>
      <c r="L9" s="13">
        <v>0</v>
      </c>
      <c r="M9" s="13">
        <v>0</v>
      </c>
    </row>
    <row r="10" spans="1:13" x14ac:dyDescent="0.35">
      <c r="A10" s="1" t="str">
        <f>"200207"</f>
        <v>200207</v>
      </c>
      <c r="B10" s="1" t="s">
        <v>22</v>
      </c>
      <c r="C10" s="1" t="s">
        <v>15</v>
      </c>
      <c r="D10" s="1" t="s">
        <v>16</v>
      </c>
      <c r="E10" s="1">
        <v>5920</v>
      </c>
      <c r="F10" s="1">
        <v>4999</v>
      </c>
      <c r="G10" s="1">
        <v>4816</v>
      </c>
      <c r="H10" s="7">
        <v>183</v>
      </c>
      <c r="I10" s="10">
        <v>1</v>
      </c>
      <c r="J10" s="10">
        <v>0</v>
      </c>
      <c r="K10" s="13">
        <v>32</v>
      </c>
      <c r="L10" s="13">
        <v>0</v>
      </c>
      <c r="M10" s="13">
        <v>0</v>
      </c>
    </row>
    <row r="11" spans="1:13" x14ac:dyDescent="0.35">
      <c r="A11" s="1" t="str">
        <f>"200208"</f>
        <v>200208</v>
      </c>
      <c r="B11" s="1" t="s">
        <v>23</v>
      </c>
      <c r="C11" s="1" t="s">
        <v>15</v>
      </c>
      <c r="D11" s="1" t="s">
        <v>16</v>
      </c>
      <c r="E11" s="1">
        <v>3154</v>
      </c>
      <c r="F11" s="1">
        <v>2579</v>
      </c>
      <c r="G11" s="1">
        <v>2565</v>
      </c>
      <c r="H11" s="7">
        <v>14</v>
      </c>
      <c r="I11" s="10">
        <v>0</v>
      </c>
      <c r="J11" s="10">
        <v>0</v>
      </c>
      <c r="K11" s="13">
        <v>12</v>
      </c>
      <c r="L11" s="13">
        <v>0</v>
      </c>
      <c r="M11" s="13">
        <v>0</v>
      </c>
    </row>
    <row r="12" spans="1:13" x14ac:dyDescent="0.35">
      <c r="A12" s="1" t="str">
        <f>"200209"</f>
        <v>200209</v>
      </c>
      <c r="B12" s="1" t="s">
        <v>24</v>
      </c>
      <c r="C12" s="1" t="s">
        <v>15</v>
      </c>
      <c r="D12" s="1" t="s">
        <v>16</v>
      </c>
      <c r="E12" s="1">
        <v>6817</v>
      </c>
      <c r="F12" s="1">
        <v>5651</v>
      </c>
      <c r="G12" s="1">
        <v>5508</v>
      </c>
      <c r="H12" s="7">
        <v>143</v>
      </c>
      <c r="I12" s="10">
        <v>0</v>
      </c>
      <c r="J12" s="10">
        <v>0</v>
      </c>
      <c r="K12" s="13">
        <v>15</v>
      </c>
      <c r="L12" s="13">
        <v>0</v>
      </c>
      <c r="M12" s="13">
        <v>0</v>
      </c>
    </row>
    <row r="13" spans="1:13" x14ac:dyDescent="0.35">
      <c r="A13" s="1" t="str">
        <f>"200210"</f>
        <v>200210</v>
      </c>
      <c r="B13" s="1" t="s">
        <v>25</v>
      </c>
      <c r="C13" s="1" t="s">
        <v>15</v>
      </c>
      <c r="D13" s="1" t="s">
        <v>16</v>
      </c>
      <c r="E13" s="1">
        <v>1901</v>
      </c>
      <c r="F13" s="1">
        <v>1552</v>
      </c>
      <c r="G13" s="1">
        <v>1521</v>
      </c>
      <c r="H13" s="7">
        <v>31</v>
      </c>
      <c r="I13" s="10">
        <v>0</v>
      </c>
      <c r="J13" s="10">
        <v>0</v>
      </c>
      <c r="K13" s="13">
        <v>4</v>
      </c>
      <c r="L13" s="13">
        <v>0</v>
      </c>
      <c r="M13" s="13">
        <v>0</v>
      </c>
    </row>
    <row r="14" spans="1:13" x14ac:dyDescent="0.35">
      <c r="A14" s="1" t="str">
        <f>"200211"</f>
        <v>200211</v>
      </c>
      <c r="B14" s="1" t="s">
        <v>26</v>
      </c>
      <c r="C14" s="1" t="s">
        <v>15</v>
      </c>
      <c r="D14" s="1" t="s">
        <v>16</v>
      </c>
      <c r="E14" s="1">
        <v>7083</v>
      </c>
      <c r="F14" s="1">
        <v>5610</v>
      </c>
      <c r="G14" s="1">
        <v>5375</v>
      </c>
      <c r="H14" s="7">
        <v>235</v>
      </c>
      <c r="I14" s="10">
        <v>0</v>
      </c>
      <c r="J14" s="10">
        <v>0</v>
      </c>
      <c r="K14" s="13">
        <v>12</v>
      </c>
      <c r="L14" s="13">
        <v>0</v>
      </c>
      <c r="M14" s="13">
        <v>0</v>
      </c>
    </row>
    <row r="15" spans="1:13" x14ac:dyDescent="0.35">
      <c r="A15" s="1" t="str">
        <f>"200212"</f>
        <v>200212</v>
      </c>
      <c r="B15" s="1" t="s">
        <v>27</v>
      </c>
      <c r="C15" s="1" t="s">
        <v>15</v>
      </c>
      <c r="D15" s="1" t="s">
        <v>16</v>
      </c>
      <c r="E15" s="1">
        <v>5828</v>
      </c>
      <c r="F15" s="1">
        <v>4806</v>
      </c>
      <c r="G15" s="1">
        <v>4744</v>
      </c>
      <c r="H15" s="7">
        <v>62</v>
      </c>
      <c r="I15" s="10">
        <v>1</v>
      </c>
      <c r="J15" s="10">
        <v>0</v>
      </c>
      <c r="K15" s="13">
        <v>24</v>
      </c>
      <c r="L15" s="13">
        <v>0</v>
      </c>
      <c r="M15" s="13">
        <v>0</v>
      </c>
    </row>
    <row r="16" spans="1:13" x14ac:dyDescent="0.35">
      <c r="A16" s="1" t="str">
        <f>"200213"</f>
        <v>200213</v>
      </c>
      <c r="B16" s="1" t="s">
        <v>28</v>
      </c>
      <c r="C16" s="1" t="s">
        <v>15</v>
      </c>
      <c r="D16" s="1" t="s">
        <v>16</v>
      </c>
      <c r="E16" s="1">
        <v>19461</v>
      </c>
      <c r="F16" s="1">
        <v>14958</v>
      </c>
      <c r="G16" s="1">
        <v>14714</v>
      </c>
      <c r="H16" s="7">
        <v>244</v>
      </c>
      <c r="I16" s="10">
        <v>0</v>
      </c>
      <c r="J16" s="10">
        <v>0</v>
      </c>
      <c r="K16" s="13">
        <v>34</v>
      </c>
      <c r="L16" s="13">
        <v>0</v>
      </c>
      <c r="M16" s="13">
        <v>0</v>
      </c>
    </row>
    <row r="17" spans="1:13" x14ac:dyDescent="0.35">
      <c r="A17" s="1" t="str">
        <f>"200214"</f>
        <v>200214</v>
      </c>
      <c r="B17" s="1" t="s">
        <v>29</v>
      </c>
      <c r="C17" s="1" t="s">
        <v>15</v>
      </c>
      <c r="D17" s="1" t="s">
        <v>16</v>
      </c>
      <c r="E17" s="1">
        <v>9932</v>
      </c>
      <c r="F17" s="1">
        <v>7898</v>
      </c>
      <c r="G17" s="1">
        <v>7647</v>
      </c>
      <c r="H17" s="7">
        <v>205</v>
      </c>
      <c r="I17" s="10">
        <v>0</v>
      </c>
      <c r="J17" s="10">
        <v>0</v>
      </c>
      <c r="K17" s="13">
        <v>32</v>
      </c>
      <c r="L17" s="13">
        <v>0</v>
      </c>
      <c r="M17" s="13">
        <v>0</v>
      </c>
    </row>
    <row r="18" spans="1:13" x14ac:dyDescent="0.35">
      <c r="A18" s="1" t="str">
        <f>"200215"</f>
        <v>200215</v>
      </c>
      <c r="B18" s="1" t="s">
        <v>30</v>
      </c>
      <c r="C18" s="1" t="s">
        <v>15</v>
      </c>
      <c r="D18" s="1" t="s">
        <v>16</v>
      </c>
      <c r="E18" s="1">
        <v>2523</v>
      </c>
      <c r="F18" s="1">
        <v>2116</v>
      </c>
      <c r="G18" s="1">
        <v>2066</v>
      </c>
      <c r="H18" s="7">
        <v>50</v>
      </c>
      <c r="I18" s="10">
        <v>0</v>
      </c>
      <c r="J18" s="10">
        <v>0</v>
      </c>
      <c r="K18" s="13">
        <v>10</v>
      </c>
      <c r="L18" s="13">
        <v>0</v>
      </c>
      <c r="M18" s="13">
        <v>0</v>
      </c>
    </row>
    <row r="19" spans="1:13" x14ac:dyDescent="0.35">
      <c r="A19" s="1" t="str">
        <f>"200216"</f>
        <v>200216</v>
      </c>
      <c r="B19" s="1" t="s">
        <v>31</v>
      </c>
      <c r="C19" s="1" t="s">
        <v>15</v>
      </c>
      <c r="D19" s="1" t="s">
        <v>16</v>
      </c>
      <c r="E19" s="1">
        <v>11330</v>
      </c>
      <c r="F19" s="1">
        <v>8669</v>
      </c>
      <c r="G19" s="1">
        <v>8378</v>
      </c>
      <c r="H19" s="7">
        <v>291</v>
      </c>
      <c r="I19" s="10">
        <v>0</v>
      </c>
      <c r="J19" s="10">
        <v>0</v>
      </c>
      <c r="K19" s="13">
        <v>12</v>
      </c>
      <c r="L19" s="13">
        <v>0</v>
      </c>
      <c r="M19" s="13">
        <v>0</v>
      </c>
    </row>
    <row r="20" spans="1:13" x14ac:dyDescent="0.35">
      <c r="A20" s="3" t="s">
        <v>32</v>
      </c>
      <c r="B20" s="3"/>
      <c r="C20" s="3"/>
      <c r="D20" s="3"/>
      <c r="E20" s="3">
        <v>50338</v>
      </c>
      <c r="F20" s="3">
        <v>41875</v>
      </c>
      <c r="G20" s="3">
        <v>40976</v>
      </c>
      <c r="H20" s="6">
        <v>898</v>
      </c>
      <c r="I20" s="9">
        <v>1</v>
      </c>
      <c r="J20" s="9">
        <v>0</v>
      </c>
      <c r="K20" s="12">
        <v>108</v>
      </c>
      <c r="L20" s="12">
        <v>0</v>
      </c>
      <c r="M20" s="12">
        <v>0</v>
      </c>
    </row>
    <row r="21" spans="1:13" x14ac:dyDescent="0.35">
      <c r="A21" s="1" t="str">
        <f>"200301"</f>
        <v>200301</v>
      </c>
      <c r="B21" s="1" t="s">
        <v>33</v>
      </c>
      <c r="C21" s="1" t="s">
        <v>34</v>
      </c>
      <c r="D21" s="1" t="s">
        <v>16</v>
      </c>
      <c r="E21" s="1">
        <v>22764</v>
      </c>
      <c r="F21" s="1">
        <v>18908</v>
      </c>
      <c r="G21" s="1">
        <v>18758</v>
      </c>
      <c r="H21" s="7">
        <v>150</v>
      </c>
      <c r="I21" s="10">
        <v>1</v>
      </c>
      <c r="J21" s="10">
        <v>0</v>
      </c>
      <c r="K21" s="13">
        <v>53</v>
      </c>
      <c r="L21" s="13">
        <v>0</v>
      </c>
      <c r="M21" s="13">
        <v>0</v>
      </c>
    </row>
    <row r="22" spans="1:13" x14ac:dyDescent="0.35">
      <c r="A22" s="1" t="str">
        <f>"200302"</f>
        <v>200302</v>
      </c>
      <c r="B22" s="1" t="s">
        <v>35</v>
      </c>
      <c r="C22" s="1" t="s">
        <v>34</v>
      </c>
      <c r="D22" s="1" t="s">
        <v>16</v>
      </c>
      <c r="E22" s="1">
        <v>3495</v>
      </c>
      <c r="F22" s="1">
        <v>2853</v>
      </c>
      <c r="G22" s="1">
        <v>2810</v>
      </c>
      <c r="H22" s="7">
        <v>43</v>
      </c>
      <c r="I22" s="10">
        <v>0</v>
      </c>
      <c r="J22" s="10">
        <v>0</v>
      </c>
      <c r="K22" s="13">
        <v>13</v>
      </c>
      <c r="L22" s="13">
        <v>0</v>
      </c>
      <c r="M22" s="13">
        <v>0</v>
      </c>
    </row>
    <row r="23" spans="1:13" x14ac:dyDescent="0.35">
      <c r="A23" s="1" t="str">
        <f>"200303"</f>
        <v>200303</v>
      </c>
      <c r="B23" s="1" t="s">
        <v>36</v>
      </c>
      <c r="C23" s="1" t="s">
        <v>34</v>
      </c>
      <c r="D23" s="1" t="s">
        <v>16</v>
      </c>
      <c r="E23" s="1">
        <v>6613</v>
      </c>
      <c r="F23" s="1">
        <v>5548</v>
      </c>
      <c r="G23" s="1">
        <v>5165</v>
      </c>
      <c r="H23" s="7">
        <v>383</v>
      </c>
      <c r="I23" s="10">
        <v>0</v>
      </c>
      <c r="J23" s="10">
        <v>0</v>
      </c>
      <c r="K23" s="13">
        <v>5</v>
      </c>
      <c r="L23" s="13">
        <v>0</v>
      </c>
      <c r="M23" s="13">
        <v>0</v>
      </c>
    </row>
    <row r="24" spans="1:13" x14ac:dyDescent="0.35">
      <c r="A24" s="1" t="str">
        <f>"200304"</f>
        <v>200304</v>
      </c>
      <c r="B24" s="1" t="s">
        <v>37</v>
      </c>
      <c r="C24" s="1" t="s">
        <v>34</v>
      </c>
      <c r="D24" s="1" t="s">
        <v>16</v>
      </c>
      <c r="E24" s="1">
        <v>3931</v>
      </c>
      <c r="F24" s="1">
        <v>3283</v>
      </c>
      <c r="G24" s="1">
        <v>3161</v>
      </c>
      <c r="H24" s="7">
        <v>122</v>
      </c>
      <c r="I24" s="10">
        <v>0</v>
      </c>
      <c r="J24" s="10">
        <v>0</v>
      </c>
      <c r="K24" s="13">
        <v>8</v>
      </c>
      <c r="L24" s="13">
        <v>0</v>
      </c>
      <c r="M24" s="13">
        <v>0</v>
      </c>
    </row>
    <row r="25" spans="1:13" x14ac:dyDescent="0.35">
      <c r="A25" s="1" t="str">
        <f>"200305"</f>
        <v>200305</v>
      </c>
      <c r="B25" s="1" t="s">
        <v>38</v>
      </c>
      <c r="C25" s="1" t="s">
        <v>34</v>
      </c>
      <c r="D25" s="1" t="s">
        <v>16</v>
      </c>
      <c r="E25" s="1">
        <v>5284</v>
      </c>
      <c r="F25" s="1">
        <v>4358</v>
      </c>
      <c r="G25" s="1">
        <v>4327</v>
      </c>
      <c r="H25" s="7">
        <v>31</v>
      </c>
      <c r="I25" s="10">
        <v>0</v>
      </c>
      <c r="J25" s="10">
        <v>0</v>
      </c>
      <c r="K25" s="13">
        <v>12</v>
      </c>
      <c r="L25" s="13">
        <v>0</v>
      </c>
      <c r="M25" s="13">
        <v>0</v>
      </c>
    </row>
    <row r="26" spans="1:13" x14ac:dyDescent="0.35">
      <c r="A26" s="1" t="str">
        <f>"200306"</f>
        <v>200306</v>
      </c>
      <c r="B26" s="1" t="s">
        <v>39</v>
      </c>
      <c r="C26" s="1" t="s">
        <v>34</v>
      </c>
      <c r="D26" s="1" t="s">
        <v>16</v>
      </c>
      <c r="E26" s="1">
        <v>2491</v>
      </c>
      <c r="F26" s="1">
        <v>2160</v>
      </c>
      <c r="G26" s="1">
        <v>2030</v>
      </c>
      <c r="H26" s="7">
        <v>129</v>
      </c>
      <c r="I26" s="10">
        <v>0</v>
      </c>
      <c r="J26" s="10">
        <v>0</v>
      </c>
      <c r="K26" s="13">
        <v>5</v>
      </c>
      <c r="L26" s="13">
        <v>0</v>
      </c>
      <c r="M26" s="13">
        <v>0</v>
      </c>
    </row>
    <row r="27" spans="1:13" x14ac:dyDescent="0.35">
      <c r="A27" s="1" t="str">
        <f>"200307"</f>
        <v>200307</v>
      </c>
      <c r="B27" s="1" t="s">
        <v>40</v>
      </c>
      <c r="C27" s="1" t="s">
        <v>34</v>
      </c>
      <c r="D27" s="1" t="s">
        <v>16</v>
      </c>
      <c r="E27" s="1">
        <v>1689</v>
      </c>
      <c r="F27" s="1">
        <v>1418</v>
      </c>
      <c r="G27" s="1">
        <v>1405</v>
      </c>
      <c r="H27" s="7">
        <v>13</v>
      </c>
      <c r="I27" s="10">
        <v>0</v>
      </c>
      <c r="J27" s="10">
        <v>0</v>
      </c>
      <c r="K27" s="13">
        <v>4</v>
      </c>
      <c r="L27" s="13">
        <v>0</v>
      </c>
      <c r="M27" s="13">
        <v>0</v>
      </c>
    </row>
    <row r="28" spans="1:13" x14ac:dyDescent="0.35">
      <c r="A28" s="1" t="str">
        <f>"200308"</f>
        <v>200308</v>
      </c>
      <c r="B28" s="1" t="s">
        <v>41</v>
      </c>
      <c r="C28" s="1" t="s">
        <v>34</v>
      </c>
      <c r="D28" s="1" t="s">
        <v>16</v>
      </c>
      <c r="E28" s="1">
        <v>4071</v>
      </c>
      <c r="F28" s="1">
        <v>3347</v>
      </c>
      <c r="G28" s="1">
        <v>3320</v>
      </c>
      <c r="H28" s="7">
        <v>27</v>
      </c>
      <c r="I28" s="10">
        <v>0</v>
      </c>
      <c r="J28" s="10">
        <v>0</v>
      </c>
      <c r="K28" s="13">
        <v>8</v>
      </c>
      <c r="L28" s="13">
        <v>0</v>
      </c>
      <c r="M28" s="13">
        <v>0</v>
      </c>
    </row>
    <row r="29" spans="1:13" x14ac:dyDescent="0.35">
      <c r="A29" s="3" t="s">
        <v>42</v>
      </c>
      <c r="B29" s="3"/>
      <c r="C29" s="3"/>
      <c r="D29" s="3"/>
      <c r="E29" s="3">
        <v>38198</v>
      </c>
      <c r="F29" s="3">
        <v>32653</v>
      </c>
      <c r="G29" s="3">
        <v>31842</v>
      </c>
      <c r="H29" s="6">
        <v>811</v>
      </c>
      <c r="I29" s="9">
        <v>7</v>
      </c>
      <c r="J29" s="9">
        <v>0</v>
      </c>
      <c r="K29" s="12">
        <v>109</v>
      </c>
      <c r="L29" s="12">
        <v>0</v>
      </c>
      <c r="M29" s="12">
        <v>0</v>
      </c>
    </row>
    <row r="30" spans="1:13" x14ac:dyDescent="0.35">
      <c r="A30" s="1" t="str">
        <f>"200501"</f>
        <v>200501</v>
      </c>
      <c r="B30" s="1" t="s">
        <v>43</v>
      </c>
      <c r="C30" s="1" t="s">
        <v>44</v>
      </c>
      <c r="D30" s="1" t="s">
        <v>16</v>
      </c>
      <c r="E30" s="1">
        <v>18217</v>
      </c>
      <c r="F30" s="1">
        <v>15385</v>
      </c>
      <c r="G30" s="1">
        <v>15298</v>
      </c>
      <c r="H30" s="7">
        <v>87</v>
      </c>
      <c r="I30" s="10">
        <v>0</v>
      </c>
      <c r="J30" s="10">
        <v>0</v>
      </c>
      <c r="K30" s="13">
        <v>49</v>
      </c>
      <c r="L30" s="13">
        <v>0</v>
      </c>
      <c r="M30" s="13">
        <v>0</v>
      </c>
    </row>
    <row r="31" spans="1:13" x14ac:dyDescent="0.35">
      <c r="A31" s="1" t="str">
        <f>"200502"</f>
        <v>200502</v>
      </c>
      <c r="B31" s="1" t="s">
        <v>45</v>
      </c>
      <c r="C31" s="1" t="s">
        <v>44</v>
      </c>
      <c r="D31" s="1" t="s">
        <v>16</v>
      </c>
      <c r="E31" s="1">
        <v>1906</v>
      </c>
      <c r="F31" s="1">
        <v>1681</v>
      </c>
      <c r="G31" s="1">
        <v>1562</v>
      </c>
      <c r="H31" s="7">
        <v>119</v>
      </c>
      <c r="I31" s="10">
        <v>5</v>
      </c>
      <c r="J31" s="10">
        <v>0</v>
      </c>
      <c r="K31" s="13">
        <v>11</v>
      </c>
      <c r="L31" s="13">
        <v>0</v>
      </c>
      <c r="M31" s="13">
        <v>0</v>
      </c>
    </row>
    <row r="32" spans="1:13" x14ac:dyDescent="0.35">
      <c r="A32" s="1" t="str">
        <f>"200503"</f>
        <v>200503</v>
      </c>
      <c r="B32" s="1" t="s">
        <v>46</v>
      </c>
      <c r="C32" s="1" t="s">
        <v>44</v>
      </c>
      <c r="D32" s="1" t="s">
        <v>16</v>
      </c>
      <c r="E32" s="1">
        <v>2726</v>
      </c>
      <c r="F32" s="1">
        <v>2377</v>
      </c>
      <c r="G32" s="1">
        <v>2315</v>
      </c>
      <c r="H32" s="7">
        <v>62</v>
      </c>
      <c r="I32" s="10">
        <v>0</v>
      </c>
      <c r="J32" s="10">
        <v>0</v>
      </c>
      <c r="K32" s="13">
        <v>13</v>
      </c>
      <c r="L32" s="13">
        <v>0</v>
      </c>
      <c r="M32" s="13">
        <v>0</v>
      </c>
    </row>
    <row r="33" spans="1:13" x14ac:dyDescent="0.35">
      <c r="A33" s="1" t="str">
        <f>"200504"</f>
        <v>200504</v>
      </c>
      <c r="B33" s="1" t="s">
        <v>47</v>
      </c>
      <c r="C33" s="1" t="s">
        <v>44</v>
      </c>
      <c r="D33" s="1" t="s">
        <v>16</v>
      </c>
      <c r="E33" s="1">
        <v>1771</v>
      </c>
      <c r="F33" s="1">
        <v>1549</v>
      </c>
      <c r="G33" s="1">
        <v>1505</v>
      </c>
      <c r="H33" s="7">
        <v>44</v>
      </c>
      <c r="I33" s="10">
        <v>0</v>
      </c>
      <c r="J33" s="10">
        <v>0</v>
      </c>
      <c r="K33" s="13">
        <v>8</v>
      </c>
      <c r="L33" s="13">
        <v>0</v>
      </c>
      <c r="M33" s="13">
        <v>0</v>
      </c>
    </row>
    <row r="34" spans="1:13" x14ac:dyDescent="0.35">
      <c r="A34" s="1" t="str">
        <f>"200505"</f>
        <v>200505</v>
      </c>
      <c r="B34" s="1" t="s">
        <v>48</v>
      </c>
      <c r="C34" s="1" t="s">
        <v>44</v>
      </c>
      <c r="D34" s="1" t="s">
        <v>16</v>
      </c>
      <c r="E34" s="1">
        <v>1320</v>
      </c>
      <c r="F34" s="1">
        <v>1174</v>
      </c>
      <c r="G34" s="1">
        <v>1131</v>
      </c>
      <c r="H34" s="7">
        <v>43</v>
      </c>
      <c r="I34" s="10">
        <v>0</v>
      </c>
      <c r="J34" s="10">
        <v>0</v>
      </c>
      <c r="K34" s="13">
        <v>1</v>
      </c>
      <c r="L34" s="13">
        <v>0</v>
      </c>
      <c r="M34" s="13">
        <v>0</v>
      </c>
    </row>
    <row r="35" spans="1:13" x14ac:dyDescent="0.35">
      <c r="A35" s="1" t="str">
        <f>"200506"</f>
        <v>200506</v>
      </c>
      <c r="B35" s="1" t="s">
        <v>49</v>
      </c>
      <c r="C35" s="1" t="s">
        <v>44</v>
      </c>
      <c r="D35" s="1" t="s">
        <v>16</v>
      </c>
      <c r="E35" s="1">
        <v>3677</v>
      </c>
      <c r="F35" s="1">
        <v>3088</v>
      </c>
      <c r="G35" s="1">
        <v>2973</v>
      </c>
      <c r="H35" s="7">
        <v>115</v>
      </c>
      <c r="I35" s="10">
        <v>0</v>
      </c>
      <c r="J35" s="10">
        <v>0</v>
      </c>
      <c r="K35" s="13">
        <v>5</v>
      </c>
      <c r="L35" s="13">
        <v>0</v>
      </c>
      <c r="M35" s="13">
        <v>0</v>
      </c>
    </row>
    <row r="36" spans="1:13" x14ac:dyDescent="0.35">
      <c r="A36" s="1" t="str">
        <f>"200507"</f>
        <v>200507</v>
      </c>
      <c r="B36" s="1" t="s">
        <v>50</v>
      </c>
      <c r="C36" s="1" t="s">
        <v>44</v>
      </c>
      <c r="D36" s="1" t="s">
        <v>16</v>
      </c>
      <c r="E36" s="1">
        <v>2178</v>
      </c>
      <c r="F36" s="1">
        <v>1880</v>
      </c>
      <c r="G36" s="1">
        <v>1823</v>
      </c>
      <c r="H36" s="7">
        <v>57</v>
      </c>
      <c r="I36" s="10">
        <v>1</v>
      </c>
      <c r="J36" s="10">
        <v>0</v>
      </c>
      <c r="K36" s="13">
        <v>6</v>
      </c>
      <c r="L36" s="13">
        <v>0</v>
      </c>
      <c r="M36" s="13">
        <v>0</v>
      </c>
    </row>
    <row r="37" spans="1:13" x14ac:dyDescent="0.35">
      <c r="A37" s="1" t="str">
        <f>"200508"</f>
        <v>200508</v>
      </c>
      <c r="B37" s="1" t="s">
        <v>51</v>
      </c>
      <c r="C37" s="1" t="s">
        <v>44</v>
      </c>
      <c r="D37" s="1" t="s">
        <v>16</v>
      </c>
      <c r="E37" s="1">
        <v>3199</v>
      </c>
      <c r="F37" s="1">
        <v>2755</v>
      </c>
      <c r="G37" s="1">
        <v>2559</v>
      </c>
      <c r="H37" s="7">
        <v>196</v>
      </c>
      <c r="I37" s="10">
        <v>0</v>
      </c>
      <c r="J37" s="10">
        <v>0</v>
      </c>
      <c r="K37" s="13">
        <v>9</v>
      </c>
      <c r="L37" s="13">
        <v>0</v>
      </c>
      <c r="M37" s="13">
        <v>0</v>
      </c>
    </row>
    <row r="38" spans="1:13" x14ac:dyDescent="0.35">
      <c r="A38" s="1" t="str">
        <f>"200509"</f>
        <v>200509</v>
      </c>
      <c r="B38" s="1" t="s">
        <v>52</v>
      </c>
      <c r="C38" s="1" t="s">
        <v>44</v>
      </c>
      <c r="D38" s="1" t="s">
        <v>16</v>
      </c>
      <c r="E38" s="1">
        <v>3204</v>
      </c>
      <c r="F38" s="1">
        <v>2764</v>
      </c>
      <c r="G38" s="1">
        <v>2676</v>
      </c>
      <c r="H38" s="7">
        <v>88</v>
      </c>
      <c r="I38" s="10">
        <v>1</v>
      </c>
      <c r="J38" s="10">
        <v>0</v>
      </c>
      <c r="K38" s="13">
        <v>7</v>
      </c>
      <c r="L38" s="13">
        <v>0</v>
      </c>
      <c r="M38" s="13">
        <v>0</v>
      </c>
    </row>
    <row r="39" spans="1:13" x14ac:dyDescent="0.35">
      <c r="A39" s="3" t="s">
        <v>53</v>
      </c>
      <c r="B39" s="3"/>
      <c r="C39" s="3"/>
      <c r="D39" s="3"/>
      <c r="E39" s="3">
        <v>37083</v>
      </c>
      <c r="F39" s="3">
        <v>30929</v>
      </c>
      <c r="G39" s="3">
        <v>30457</v>
      </c>
      <c r="H39" s="6">
        <v>472</v>
      </c>
      <c r="I39" s="9">
        <v>3</v>
      </c>
      <c r="J39" s="9">
        <v>0</v>
      </c>
      <c r="K39" s="12">
        <v>102</v>
      </c>
      <c r="L39" s="12">
        <v>0</v>
      </c>
      <c r="M39" s="12">
        <v>0</v>
      </c>
    </row>
    <row r="40" spans="1:13" x14ac:dyDescent="0.35">
      <c r="A40" s="1" t="str">
        <f>"200801"</f>
        <v>200801</v>
      </c>
      <c r="B40" s="1" t="s">
        <v>54</v>
      </c>
      <c r="C40" s="1" t="s">
        <v>55</v>
      </c>
      <c r="D40" s="1" t="s">
        <v>16</v>
      </c>
      <c r="E40" s="1">
        <v>4498</v>
      </c>
      <c r="F40" s="1">
        <v>3739</v>
      </c>
      <c r="G40" s="1">
        <v>3667</v>
      </c>
      <c r="H40" s="7">
        <v>72</v>
      </c>
      <c r="I40" s="10">
        <v>2</v>
      </c>
      <c r="J40" s="10">
        <v>0</v>
      </c>
      <c r="K40" s="13">
        <v>12</v>
      </c>
      <c r="L40" s="13">
        <v>0</v>
      </c>
      <c r="M40" s="13">
        <v>0</v>
      </c>
    </row>
    <row r="41" spans="1:13" x14ac:dyDescent="0.35">
      <c r="A41" s="1" t="str">
        <f>"200802"</f>
        <v>200802</v>
      </c>
      <c r="B41" s="1" t="s">
        <v>56</v>
      </c>
      <c r="C41" s="1" t="s">
        <v>55</v>
      </c>
      <c r="D41" s="1" t="s">
        <v>16</v>
      </c>
      <c r="E41" s="1">
        <v>2560</v>
      </c>
      <c r="F41" s="1">
        <v>2164</v>
      </c>
      <c r="G41" s="1">
        <v>2130</v>
      </c>
      <c r="H41" s="7">
        <v>34</v>
      </c>
      <c r="I41" s="10">
        <v>1</v>
      </c>
      <c r="J41" s="10">
        <v>0</v>
      </c>
      <c r="K41" s="13">
        <v>9</v>
      </c>
      <c r="L41" s="13">
        <v>0</v>
      </c>
      <c r="M41" s="13">
        <v>0</v>
      </c>
    </row>
    <row r="42" spans="1:13" x14ac:dyDescent="0.35">
      <c r="A42" s="1" t="str">
        <f>"200803"</f>
        <v>200803</v>
      </c>
      <c r="B42" s="1" t="s">
        <v>57</v>
      </c>
      <c r="C42" s="1" t="s">
        <v>55</v>
      </c>
      <c r="D42" s="1" t="s">
        <v>16</v>
      </c>
      <c r="E42" s="1">
        <v>4431</v>
      </c>
      <c r="F42" s="1">
        <v>3754</v>
      </c>
      <c r="G42" s="1">
        <v>3712</v>
      </c>
      <c r="H42" s="7">
        <v>42</v>
      </c>
      <c r="I42" s="10">
        <v>0</v>
      </c>
      <c r="J42" s="10">
        <v>0</v>
      </c>
      <c r="K42" s="13">
        <v>13</v>
      </c>
      <c r="L42" s="13">
        <v>0</v>
      </c>
      <c r="M42" s="13">
        <v>0</v>
      </c>
    </row>
    <row r="43" spans="1:13" x14ac:dyDescent="0.35">
      <c r="A43" s="1" t="str">
        <f>"200804"</f>
        <v>200804</v>
      </c>
      <c r="B43" s="1" t="s">
        <v>58</v>
      </c>
      <c r="C43" s="1" t="s">
        <v>55</v>
      </c>
      <c r="D43" s="1" t="s">
        <v>16</v>
      </c>
      <c r="E43" s="1">
        <v>4383</v>
      </c>
      <c r="F43" s="1">
        <v>3660</v>
      </c>
      <c r="G43" s="1">
        <v>3549</v>
      </c>
      <c r="H43" s="7">
        <v>111</v>
      </c>
      <c r="I43" s="10">
        <v>0</v>
      </c>
      <c r="J43" s="10">
        <v>0</v>
      </c>
      <c r="K43" s="13">
        <v>11</v>
      </c>
      <c r="L43" s="13">
        <v>0</v>
      </c>
      <c r="M43" s="13">
        <v>0</v>
      </c>
    </row>
    <row r="44" spans="1:13" x14ac:dyDescent="0.35">
      <c r="A44" s="1" t="str">
        <f>"200805"</f>
        <v>200805</v>
      </c>
      <c r="B44" s="1" t="s">
        <v>59</v>
      </c>
      <c r="C44" s="1" t="s">
        <v>55</v>
      </c>
      <c r="D44" s="1" t="s">
        <v>16</v>
      </c>
      <c r="E44" s="1">
        <v>3742</v>
      </c>
      <c r="F44" s="1">
        <v>3096</v>
      </c>
      <c r="G44" s="1">
        <v>3046</v>
      </c>
      <c r="H44" s="7">
        <v>50</v>
      </c>
      <c r="I44" s="10">
        <v>0</v>
      </c>
      <c r="J44" s="10">
        <v>0</v>
      </c>
      <c r="K44" s="13">
        <v>5</v>
      </c>
      <c r="L44" s="13">
        <v>0</v>
      </c>
      <c r="M44" s="13">
        <v>0</v>
      </c>
    </row>
    <row r="45" spans="1:13" x14ac:dyDescent="0.35">
      <c r="A45" s="1" t="str">
        <f>"200806"</f>
        <v>200806</v>
      </c>
      <c r="B45" s="1" t="s">
        <v>60</v>
      </c>
      <c r="C45" s="1" t="s">
        <v>55</v>
      </c>
      <c r="D45" s="1" t="s">
        <v>16</v>
      </c>
      <c r="E45" s="1">
        <v>13433</v>
      </c>
      <c r="F45" s="1">
        <v>11161</v>
      </c>
      <c r="G45" s="1">
        <v>11056</v>
      </c>
      <c r="H45" s="7">
        <v>105</v>
      </c>
      <c r="I45" s="10">
        <v>0</v>
      </c>
      <c r="J45" s="10">
        <v>0</v>
      </c>
      <c r="K45" s="13">
        <v>36</v>
      </c>
      <c r="L45" s="13">
        <v>0</v>
      </c>
      <c r="M45" s="13">
        <v>0</v>
      </c>
    </row>
    <row r="46" spans="1:13" x14ac:dyDescent="0.35">
      <c r="A46" s="1" t="str">
        <f>"200807"</f>
        <v>200807</v>
      </c>
      <c r="B46" s="1" t="s">
        <v>61</v>
      </c>
      <c r="C46" s="1" t="s">
        <v>55</v>
      </c>
      <c r="D46" s="1" t="s">
        <v>16</v>
      </c>
      <c r="E46" s="1">
        <v>4036</v>
      </c>
      <c r="F46" s="1">
        <v>3355</v>
      </c>
      <c r="G46" s="1">
        <v>3297</v>
      </c>
      <c r="H46" s="7">
        <v>58</v>
      </c>
      <c r="I46" s="10">
        <v>0</v>
      </c>
      <c r="J46" s="10">
        <v>0</v>
      </c>
      <c r="K46" s="13">
        <v>16</v>
      </c>
      <c r="L46" s="13">
        <v>0</v>
      </c>
      <c r="M46" s="13">
        <v>0</v>
      </c>
    </row>
    <row r="47" spans="1:13" x14ac:dyDescent="0.35">
      <c r="A47" s="3" t="s">
        <v>62</v>
      </c>
      <c r="B47" s="3"/>
      <c r="C47" s="3"/>
      <c r="D47" s="3"/>
      <c r="E47" s="3">
        <v>40588</v>
      </c>
      <c r="F47" s="3">
        <v>34229</v>
      </c>
      <c r="G47" s="3">
        <v>33627</v>
      </c>
      <c r="H47" s="6">
        <v>578</v>
      </c>
      <c r="I47" s="9">
        <v>4</v>
      </c>
      <c r="J47" s="9">
        <v>0</v>
      </c>
      <c r="K47" s="12">
        <v>112</v>
      </c>
      <c r="L47" s="12">
        <v>0</v>
      </c>
      <c r="M47" s="12">
        <v>0</v>
      </c>
    </row>
    <row r="48" spans="1:13" x14ac:dyDescent="0.35">
      <c r="A48" s="1" t="str">
        <f>"201001"</f>
        <v>201001</v>
      </c>
      <c r="B48" s="1" t="s">
        <v>63</v>
      </c>
      <c r="C48" s="1" t="s">
        <v>64</v>
      </c>
      <c r="D48" s="1" t="s">
        <v>16</v>
      </c>
      <c r="E48" s="1">
        <v>12859</v>
      </c>
      <c r="F48" s="1">
        <v>10823</v>
      </c>
      <c r="G48" s="1">
        <v>10691</v>
      </c>
      <c r="H48" s="7">
        <v>108</v>
      </c>
      <c r="I48" s="10">
        <v>0</v>
      </c>
      <c r="J48" s="10">
        <v>0</v>
      </c>
      <c r="K48" s="13">
        <v>39</v>
      </c>
      <c r="L48" s="13">
        <v>0</v>
      </c>
      <c r="M48" s="13">
        <v>0</v>
      </c>
    </row>
    <row r="49" spans="1:13" x14ac:dyDescent="0.35">
      <c r="A49" s="1" t="str">
        <f>"201002"</f>
        <v>201002</v>
      </c>
      <c r="B49" s="1" t="s">
        <v>65</v>
      </c>
      <c r="C49" s="1" t="s">
        <v>64</v>
      </c>
      <c r="D49" s="1" t="s">
        <v>16</v>
      </c>
      <c r="E49" s="1">
        <v>5695</v>
      </c>
      <c r="F49" s="1">
        <v>4834</v>
      </c>
      <c r="G49" s="1">
        <v>4778</v>
      </c>
      <c r="H49" s="7">
        <v>56</v>
      </c>
      <c r="I49" s="10">
        <v>0</v>
      </c>
      <c r="J49" s="10">
        <v>0</v>
      </c>
      <c r="K49" s="13">
        <v>15</v>
      </c>
      <c r="L49" s="13">
        <v>0</v>
      </c>
      <c r="M49" s="13">
        <v>0</v>
      </c>
    </row>
    <row r="50" spans="1:13" x14ac:dyDescent="0.35">
      <c r="A50" s="1" t="str">
        <f>"201003"</f>
        <v>201003</v>
      </c>
      <c r="B50" s="1" t="s">
        <v>66</v>
      </c>
      <c r="C50" s="1" t="s">
        <v>64</v>
      </c>
      <c r="D50" s="1" t="s">
        <v>16</v>
      </c>
      <c r="E50" s="1">
        <v>2581</v>
      </c>
      <c r="F50" s="1">
        <v>2130</v>
      </c>
      <c r="G50" s="1">
        <v>2110</v>
      </c>
      <c r="H50" s="7">
        <v>20</v>
      </c>
      <c r="I50" s="10">
        <v>0</v>
      </c>
      <c r="J50" s="10">
        <v>0</v>
      </c>
      <c r="K50" s="13">
        <v>8</v>
      </c>
      <c r="L50" s="13">
        <v>0</v>
      </c>
      <c r="M50" s="13">
        <v>0</v>
      </c>
    </row>
    <row r="51" spans="1:13" x14ac:dyDescent="0.35">
      <c r="A51" s="1" t="str">
        <f>"201004"</f>
        <v>201004</v>
      </c>
      <c r="B51" s="1" t="s">
        <v>67</v>
      </c>
      <c r="C51" s="1" t="s">
        <v>64</v>
      </c>
      <c r="D51" s="1" t="s">
        <v>16</v>
      </c>
      <c r="E51" s="1">
        <v>3837</v>
      </c>
      <c r="F51" s="1">
        <v>3230</v>
      </c>
      <c r="G51" s="1">
        <v>3194</v>
      </c>
      <c r="H51" s="7">
        <v>36</v>
      </c>
      <c r="I51" s="10">
        <v>1</v>
      </c>
      <c r="J51" s="10">
        <v>0</v>
      </c>
      <c r="K51" s="13">
        <v>5</v>
      </c>
      <c r="L51" s="13">
        <v>0</v>
      </c>
      <c r="M51" s="13">
        <v>0</v>
      </c>
    </row>
    <row r="52" spans="1:13" x14ac:dyDescent="0.35">
      <c r="A52" s="1" t="str">
        <f>"201005"</f>
        <v>201005</v>
      </c>
      <c r="B52" s="1" t="s">
        <v>68</v>
      </c>
      <c r="C52" s="1" t="s">
        <v>64</v>
      </c>
      <c r="D52" s="1" t="s">
        <v>16</v>
      </c>
      <c r="E52" s="1">
        <v>2159</v>
      </c>
      <c r="F52" s="1">
        <v>1894</v>
      </c>
      <c r="G52" s="1">
        <v>1776</v>
      </c>
      <c r="H52" s="7">
        <v>118</v>
      </c>
      <c r="I52" s="10">
        <v>1</v>
      </c>
      <c r="J52" s="10">
        <v>0</v>
      </c>
      <c r="K52" s="13">
        <v>4</v>
      </c>
      <c r="L52" s="13">
        <v>0</v>
      </c>
      <c r="M52" s="13">
        <v>0</v>
      </c>
    </row>
    <row r="53" spans="1:13" x14ac:dyDescent="0.35">
      <c r="A53" s="1" t="str">
        <f>"201006"</f>
        <v>201006</v>
      </c>
      <c r="B53" s="1" t="s">
        <v>69</v>
      </c>
      <c r="C53" s="1" t="s">
        <v>64</v>
      </c>
      <c r="D53" s="1" t="s">
        <v>16</v>
      </c>
      <c r="E53" s="1">
        <v>1658</v>
      </c>
      <c r="F53" s="1">
        <v>1433</v>
      </c>
      <c r="G53" s="1">
        <v>1321</v>
      </c>
      <c r="H53" s="7">
        <v>112</v>
      </c>
      <c r="I53" s="10">
        <v>1</v>
      </c>
      <c r="J53" s="10">
        <v>0</v>
      </c>
      <c r="K53" s="13">
        <v>9</v>
      </c>
      <c r="L53" s="13">
        <v>0</v>
      </c>
      <c r="M53" s="13">
        <v>0</v>
      </c>
    </row>
    <row r="54" spans="1:13" x14ac:dyDescent="0.35">
      <c r="A54" s="1" t="str">
        <f>"201007"</f>
        <v>201007</v>
      </c>
      <c r="B54" s="1" t="s">
        <v>70</v>
      </c>
      <c r="C54" s="1" t="s">
        <v>64</v>
      </c>
      <c r="D54" s="1" t="s">
        <v>16</v>
      </c>
      <c r="E54" s="1">
        <v>3517</v>
      </c>
      <c r="F54" s="1">
        <v>2983</v>
      </c>
      <c r="G54" s="1">
        <v>2950</v>
      </c>
      <c r="H54" s="7">
        <v>33</v>
      </c>
      <c r="I54" s="10">
        <v>1</v>
      </c>
      <c r="J54" s="10">
        <v>0</v>
      </c>
      <c r="K54" s="13">
        <v>16</v>
      </c>
      <c r="L54" s="13">
        <v>0</v>
      </c>
      <c r="M54" s="13">
        <v>0</v>
      </c>
    </row>
    <row r="55" spans="1:13" x14ac:dyDescent="0.35">
      <c r="A55" s="1" t="str">
        <f>"201008"</f>
        <v>201008</v>
      </c>
      <c r="B55" s="1" t="s">
        <v>71</v>
      </c>
      <c r="C55" s="1" t="s">
        <v>64</v>
      </c>
      <c r="D55" s="1" t="s">
        <v>16</v>
      </c>
      <c r="E55" s="1">
        <v>2613</v>
      </c>
      <c r="F55" s="1">
        <v>2212</v>
      </c>
      <c r="G55" s="1">
        <v>2192</v>
      </c>
      <c r="H55" s="7">
        <v>20</v>
      </c>
      <c r="I55" s="10">
        <v>0</v>
      </c>
      <c r="J55" s="10">
        <v>0</v>
      </c>
      <c r="K55" s="13">
        <v>1</v>
      </c>
      <c r="L55" s="13">
        <v>0</v>
      </c>
      <c r="M55" s="13">
        <v>0</v>
      </c>
    </row>
    <row r="56" spans="1:13" x14ac:dyDescent="0.35">
      <c r="A56" s="1" t="str">
        <f>"201009"</f>
        <v>201009</v>
      </c>
      <c r="B56" s="1" t="s">
        <v>72</v>
      </c>
      <c r="C56" s="1" t="s">
        <v>64</v>
      </c>
      <c r="D56" s="1" t="s">
        <v>16</v>
      </c>
      <c r="E56" s="1">
        <v>5669</v>
      </c>
      <c r="F56" s="1">
        <v>4690</v>
      </c>
      <c r="G56" s="1">
        <v>4615</v>
      </c>
      <c r="H56" s="7">
        <v>75</v>
      </c>
      <c r="I56" s="10">
        <v>0</v>
      </c>
      <c r="J56" s="10">
        <v>0</v>
      </c>
      <c r="K56" s="13">
        <v>15</v>
      </c>
      <c r="L56" s="13">
        <v>0</v>
      </c>
      <c r="M56" s="13">
        <v>0</v>
      </c>
    </row>
    <row r="57" spans="1:13" x14ac:dyDescent="0.35">
      <c r="A57" s="3" t="s">
        <v>73</v>
      </c>
      <c r="B57" s="1"/>
      <c r="C57" s="1"/>
      <c r="D57" s="1"/>
      <c r="E57" s="1"/>
      <c r="F57" s="1"/>
      <c r="G57" s="1"/>
      <c r="H57" s="7"/>
      <c r="I57" s="10"/>
      <c r="J57" s="10"/>
      <c r="K57" s="13"/>
      <c r="L57" s="13"/>
      <c r="M57" s="13"/>
    </row>
    <row r="58" spans="1:13" x14ac:dyDescent="0.35">
      <c r="A58" s="1" t="str">
        <f>"206101"</f>
        <v>206101</v>
      </c>
      <c r="B58" s="1" t="s">
        <v>74</v>
      </c>
      <c r="C58" s="1" t="s">
        <v>16</v>
      </c>
      <c r="D58" s="1" t="s">
        <v>16</v>
      </c>
      <c r="E58" s="1">
        <v>256725</v>
      </c>
      <c r="F58" s="1">
        <v>210410</v>
      </c>
      <c r="G58" s="1">
        <v>208436</v>
      </c>
      <c r="H58" s="7">
        <v>1956</v>
      </c>
      <c r="I58" s="10">
        <v>1</v>
      </c>
      <c r="J58" s="10">
        <v>0</v>
      </c>
      <c r="K58" s="13">
        <v>702</v>
      </c>
      <c r="L58" s="13">
        <v>0</v>
      </c>
      <c r="M58" s="13">
        <v>0</v>
      </c>
    </row>
    <row r="59" spans="1:13" x14ac:dyDescent="0.35">
      <c r="A59" s="3" t="s">
        <v>75</v>
      </c>
      <c r="B59" s="3"/>
      <c r="C59" s="3"/>
      <c r="D59" s="3"/>
      <c r="E59" s="3">
        <v>576967</v>
      </c>
      <c r="F59" s="3">
        <v>473561</v>
      </c>
      <c r="G59" s="3">
        <v>466178</v>
      </c>
      <c r="H59" s="6">
        <v>7294</v>
      </c>
      <c r="I59" s="9">
        <v>21</v>
      </c>
      <c r="J59" s="9">
        <v>1</v>
      </c>
      <c r="K59" s="12">
        <v>1575</v>
      </c>
      <c r="L59" s="12">
        <v>0</v>
      </c>
      <c r="M59" s="12">
        <v>0</v>
      </c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rejestr_wyborcow_30_06_2026</vt:lpstr>
      <vt:lpstr>rejestr_wyborcow_30_06_2026!Obszar_wydruku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Kulesza</dc:creator>
  <cp:lastModifiedBy>Dariusz Kulesza</cp:lastModifiedBy>
  <cp:lastPrinted>2026-07-15T10:02:51Z</cp:lastPrinted>
  <dcterms:created xsi:type="dcterms:W3CDTF">2026-07-15T09:23:09Z</dcterms:created>
  <dcterms:modified xsi:type="dcterms:W3CDTF">2026-07-15T10:03:21Z</dcterms:modified>
</cp:coreProperties>
</file>