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riusz_kulesza\Documents\Meldunek Kwartalny\dane z gmin\Rok_2025_kw_4\"/>
    </mc:Choice>
  </mc:AlternateContent>
  <xr:revisionPtr revIDLastSave="0" documentId="13_ncr:1_{7DD2C250-039D-4CDF-89D9-56B7E3098905}" xr6:coauthVersionLast="47" xr6:coauthVersionMax="47" xr10:uidLastSave="{00000000-0000-0000-0000-000000000000}"/>
  <bookViews>
    <workbookView xWindow="-110" yWindow="-110" windowWidth="38620" windowHeight="21100" xr2:uid="{D3927228-BA02-4555-9326-B0567780B5E7}"/>
  </bookViews>
  <sheets>
    <sheet name="rejestr_wyborcow_2025_kw_4_2026" sheetId="1" r:id="rId1"/>
  </sheets>
  <definedNames>
    <definedName name="_xlnm.Print_Area" localSheetId="0">rejestr_wyborcow_2025_kw_4_2026!$A$1:$M$59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1" i="1"/>
  <c r="A22" i="1"/>
  <c r="A23" i="1"/>
  <c r="A24" i="1"/>
  <c r="A25" i="1"/>
  <c r="A26" i="1"/>
  <c r="A27" i="1"/>
  <c r="A28" i="1"/>
  <c r="A30" i="1"/>
  <c r="A31" i="1"/>
  <c r="A32" i="1"/>
  <c r="A33" i="1"/>
  <c r="A34" i="1"/>
  <c r="A35" i="1"/>
  <c r="A36" i="1"/>
  <c r="A37" i="1"/>
  <c r="A38" i="1"/>
  <c r="A40" i="1"/>
  <c r="A41" i="1"/>
  <c r="A42" i="1"/>
  <c r="A43" i="1"/>
  <c r="A44" i="1"/>
  <c r="A45" i="1"/>
  <c r="A46" i="1"/>
  <c r="A48" i="1"/>
  <c r="A49" i="1"/>
  <c r="A50" i="1"/>
  <c r="A51" i="1"/>
  <c r="A52" i="1"/>
  <c r="A53" i="1"/>
  <c r="A54" i="1"/>
  <c r="A55" i="1"/>
  <c r="A56" i="1"/>
  <c r="A58" i="1"/>
</calcChain>
</file>

<file path=xl/sharedStrings.xml><?xml version="1.0" encoding="utf-8"?>
<sst xmlns="http://schemas.openxmlformats.org/spreadsheetml/2006/main" count="171" uniqueCount="77">
  <si>
    <t>Kod TERYT</t>
  </si>
  <si>
    <t>Gmina</t>
  </si>
  <si>
    <t>Powiat</t>
  </si>
  <si>
    <t>Delegatura</t>
  </si>
  <si>
    <t>Liczba mieszkańców</t>
  </si>
  <si>
    <t>Liczba wyborców ogółem</t>
  </si>
  <si>
    <t>Liczba wyborców ujętych w stałym obwodzie w CRW z urzędu na podstawie adresu stałego zameldowania</t>
  </si>
  <si>
    <t>Liczba wyborców ujętych w stałym obwodzie w CRW na wniosek</t>
  </si>
  <si>
    <t>w tym liczba wyborców posiadających obywatelstwo krajów UE</t>
  </si>
  <si>
    <t>w tym liczba wyborców posiadających obywatelstwo UK</t>
  </si>
  <si>
    <t>Liczba osób pozbawionych prawa wybierania ogółem</t>
  </si>
  <si>
    <t>w tym liczba osób pozbawionych prawa wybierania posiadających obywatelstwo krajów UE</t>
  </si>
  <si>
    <t>w tym liczba osób pozbawionych prawa wybierania posiadających obywatelstwo UK</t>
  </si>
  <si>
    <t>Powiat białostocki</t>
  </si>
  <si>
    <t>gm. Choroszcz</t>
  </si>
  <si>
    <t>białostocki</t>
  </si>
  <si>
    <t>Białystok</t>
  </si>
  <si>
    <t>gm. Czarna Białostocka</t>
  </si>
  <si>
    <t>gm. Dobrzyniewo Duże</t>
  </si>
  <si>
    <t>gm. Gródek</t>
  </si>
  <si>
    <t>gm. Juchnowiec Kościelny</t>
  </si>
  <si>
    <t>gm. Łapy</t>
  </si>
  <si>
    <t>gm. Michałowo</t>
  </si>
  <si>
    <t>gm. Poświętne</t>
  </si>
  <si>
    <t>gm. Supraśl</t>
  </si>
  <si>
    <t>gm. Suraż</t>
  </si>
  <si>
    <t>gm. Turośń Kościelna</t>
  </si>
  <si>
    <t>gm. Tykocin</t>
  </si>
  <si>
    <t>gm. Wasilków</t>
  </si>
  <si>
    <t>gm. Zabłudów</t>
  </si>
  <si>
    <t>gm. Zawady</t>
  </si>
  <si>
    <t>gm. Grabówka</t>
  </si>
  <si>
    <t>Powiat bielski</t>
  </si>
  <si>
    <t>m. Bielsk Podlaski</t>
  </si>
  <si>
    <t>bielski</t>
  </si>
  <si>
    <t>m. Brańsk</t>
  </si>
  <si>
    <t>gm. Bielsk Podlaski</t>
  </si>
  <si>
    <t>gm. Boćki</t>
  </si>
  <si>
    <t>gm. Brańsk</t>
  </si>
  <si>
    <t>gm. Orla</t>
  </si>
  <si>
    <t>gm. Rudka</t>
  </si>
  <si>
    <t>gm. Wyszki</t>
  </si>
  <si>
    <t>Powiat hajnowski</t>
  </si>
  <si>
    <t>m. Hajnówka</t>
  </si>
  <si>
    <t>hajnowski</t>
  </si>
  <si>
    <t>gm. Białowieża</t>
  </si>
  <si>
    <t>gm. Czeremcha</t>
  </si>
  <si>
    <t>gm. Czyże</t>
  </si>
  <si>
    <t>gm. Dubicze Cerkiewne</t>
  </si>
  <si>
    <t>gm. Hajnówka</t>
  </si>
  <si>
    <t>gm. Kleszczele</t>
  </si>
  <si>
    <t>gm. Narew</t>
  </si>
  <si>
    <t>gm. Narewka</t>
  </si>
  <si>
    <t>Powiat moniecki</t>
  </si>
  <si>
    <t>gm. Goniądz</t>
  </si>
  <si>
    <t>moniecki</t>
  </si>
  <si>
    <t>gm. Jasionówka</t>
  </si>
  <si>
    <t>gm. Jaświły</t>
  </si>
  <si>
    <t>gm. Knyszyn</t>
  </si>
  <si>
    <t>gm. Krypno</t>
  </si>
  <si>
    <t>gm. Mońki</t>
  </si>
  <si>
    <t>gm. Trzcianne</t>
  </si>
  <si>
    <t>Powiat siemiatycki</t>
  </si>
  <si>
    <t>m. Siemiatycze</t>
  </si>
  <si>
    <t>siemiatycki</t>
  </si>
  <si>
    <t>gm. Drohiczyn</t>
  </si>
  <si>
    <t>gm. Dziadkowice</t>
  </si>
  <si>
    <t>gm. Grodzisk</t>
  </si>
  <si>
    <t>gm. Mielnik</t>
  </si>
  <si>
    <t>gm. Milejczyce</t>
  </si>
  <si>
    <t>gm. Nurzec-Stacja</t>
  </si>
  <si>
    <t>gm. Perlejewo</t>
  </si>
  <si>
    <t>gm. Siemiatycze</t>
  </si>
  <si>
    <t>Miasto na prawach powiatu</t>
  </si>
  <si>
    <t>m. Białystok</t>
  </si>
  <si>
    <t>Suma</t>
  </si>
  <si>
    <t>Delegatura KBW w Białymstoku - dane za IV kwartał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</si>
</sst>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8"/>
      <color theme="3"/>
      <name val="Aptos Display"/>
      <family val="2"/>
      <charset val="238"/>
      <scheme val="major"/>
    </font>
    <font>
      <b/>
      <sz val="15"/>
      <color theme="3"/>
      <name val="Aptos Narrow"/>
      <family val="2"/>
      <charset val="238"/>
      <scheme val="minor"/>
    </font>
    <font>
      <b/>
      <sz val="13"/>
      <color theme="3"/>
      <name val="Aptos Narrow"/>
      <family val="2"/>
      <charset val="238"/>
      <scheme val="minor"/>
    </font>
    <font>
      <b/>
      <sz val="11"/>
      <color theme="3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sz val="11"/>
      <color rgb="FF9C0006"/>
      <name val="Aptos Narrow"/>
      <family val="2"/>
      <charset val="238"/>
      <scheme val="minor"/>
    </font>
    <font>
      <sz val="11"/>
      <color rgb="FF9C5700"/>
      <name val="Aptos Narrow"/>
      <family val="2"/>
      <charset val="238"/>
      <scheme val="minor"/>
    </font>
    <font>
      <sz val="11"/>
      <color rgb="FF3F3F76"/>
      <name val="Aptos Narrow"/>
      <family val="2"/>
      <charset val="238"/>
      <scheme val="minor"/>
    </font>
    <font>
      <b/>
      <sz val="11"/>
      <color rgb="FF3F3F3F"/>
      <name val="Aptos Narrow"/>
      <family val="2"/>
      <charset val="238"/>
      <scheme val="minor"/>
    </font>
    <font>
      <b/>
      <sz val="11"/>
      <color rgb="FFFA7D00"/>
      <name val="Aptos Narrow"/>
      <family val="2"/>
      <charset val="238"/>
      <scheme val="minor"/>
    </font>
    <font>
      <sz val="11"/>
      <color rgb="FFFA7D00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i/>
      <sz val="11"/>
      <color rgb="FF7F7F7F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BB7"/>
        <bgColor indexed="64"/>
      </patternFill>
    </fill>
    <fill>
      <patternFill patternType="solid">
        <fgColor rgb="FFC5DCF3"/>
        <bgColor indexed="64"/>
      </patternFill>
    </fill>
    <fill>
      <patternFill patternType="solid">
        <fgColor rgb="FFFFCC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0" fontId="0" fillId="0" borderId="10" xfId="0" applyBorder="1"/>
    <xf numFmtId="0" fontId="18" fillId="0" borderId="10" xfId="0" applyFont="1" applyBorder="1"/>
    <xf numFmtId="0" fontId="18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center" wrapText="1"/>
    </xf>
    <xf numFmtId="0" fontId="18" fillId="33" borderId="10" xfId="0" applyFont="1" applyFill="1" applyBorder="1" applyAlignment="1">
      <alignment horizontal="center" wrapText="1"/>
    </xf>
    <xf numFmtId="0" fontId="18" fillId="33" borderId="10" xfId="0" applyFont="1" applyFill="1" applyBorder="1"/>
    <xf numFmtId="0" fontId="0" fillId="33" borderId="10" xfId="0" applyFill="1" applyBorder="1"/>
    <xf numFmtId="0" fontId="18" fillId="34" borderId="10" xfId="0" applyFont="1" applyFill="1" applyBorder="1" applyAlignment="1">
      <alignment horizontal="center" wrapText="1"/>
    </xf>
    <xf numFmtId="0" fontId="18" fillId="34" borderId="10" xfId="0" applyFont="1" applyFill="1" applyBorder="1"/>
    <xf numFmtId="0" fontId="0" fillId="34" borderId="10" xfId="0" applyFill="1" applyBorder="1"/>
    <xf numFmtId="0" fontId="18" fillId="35" borderId="10" xfId="0" applyFont="1" applyFill="1" applyBorder="1" applyAlignment="1">
      <alignment horizontal="center" wrapText="1"/>
    </xf>
    <xf numFmtId="0" fontId="18" fillId="35" borderId="10" xfId="0" applyFont="1" applyFill="1" applyBorder="1"/>
    <xf numFmtId="0" fontId="0" fillId="35" borderId="10" xfId="0" applyFill="1" applyBorder="1"/>
    <xf numFmtId="0" fontId="18" fillId="0" borderId="11" xfId="0" applyFont="1" applyBorder="1" applyAlignment="1">
      <alignment horizontal="left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colors>
    <mruColors>
      <color rgb="FFFFCCFF"/>
      <color rgb="FFFF99FF"/>
      <color rgb="FFC5DCF3"/>
      <color rgb="FFC6EB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4D8AC-6050-4748-85CB-1EE10BFA78C3}">
  <sheetPr>
    <pageSetUpPr fitToPage="1"/>
  </sheetPr>
  <dimension ref="A1:M59"/>
  <sheetViews>
    <sheetView tabSelected="1" workbookViewId="0">
      <selection activeCell="T7" sqref="T7"/>
    </sheetView>
  </sheetViews>
  <sheetFormatPr defaultRowHeight="14.5" x14ac:dyDescent="0.35"/>
  <cols>
    <col min="1" max="1" width="23.7265625" bestFit="1" customWidth="1"/>
    <col min="2" max="2" width="21.81640625" bestFit="1" customWidth="1"/>
    <col min="3" max="3" width="10" bestFit="1" customWidth="1"/>
    <col min="4" max="4" width="9.90625" bestFit="1" customWidth="1"/>
    <col min="5" max="5" width="12.1796875" customWidth="1"/>
    <col min="6" max="6" width="10.1796875" customWidth="1"/>
    <col min="7" max="7" width="21.90625" customWidth="1"/>
    <col min="8" max="8" width="22.26953125" customWidth="1"/>
    <col min="9" max="9" width="21.1796875" customWidth="1"/>
    <col min="10" max="10" width="20.1796875" customWidth="1"/>
    <col min="11" max="11" width="22.7265625" customWidth="1"/>
    <col min="12" max="12" width="28.7265625" customWidth="1"/>
    <col min="13" max="13" width="28.36328125" bestFit="1" customWidth="1"/>
  </cols>
  <sheetData>
    <row r="1" spans="1:13" x14ac:dyDescent="0.35">
      <c r="A1" s="14" t="s">
        <v>76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ht="83.5" customHeight="1" x14ac:dyDescent="0.35">
      <c r="A2" s="3" t="s">
        <v>0</v>
      </c>
      <c r="B2" s="3" t="s">
        <v>1</v>
      </c>
      <c r="C2" s="3" t="s">
        <v>2</v>
      </c>
      <c r="D2" s="3" t="s">
        <v>3</v>
      </c>
      <c r="E2" s="4" t="s">
        <v>4</v>
      </c>
      <c r="F2" s="4" t="s">
        <v>5</v>
      </c>
      <c r="G2" s="4" t="s">
        <v>6</v>
      </c>
      <c r="H2" s="5" t="s">
        <v>7</v>
      </c>
      <c r="I2" s="8" t="s">
        <v>8</v>
      </c>
      <c r="J2" s="8" t="s">
        <v>9</v>
      </c>
      <c r="K2" s="11" t="s">
        <v>10</v>
      </c>
      <c r="L2" s="11" t="s">
        <v>11</v>
      </c>
      <c r="M2" s="11" t="s">
        <v>12</v>
      </c>
    </row>
    <row r="3" spans="1:13" x14ac:dyDescent="0.35">
      <c r="A3" s="2" t="s">
        <v>13</v>
      </c>
      <c r="B3" s="2"/>
      <c r="C3" s="2"/>
      <c r="D3" s="2"/>
      <c r="E3" s="2">
        <v>153346</v>
      </c>
      <c r="F3" s="2">
        <v>122806</v>
      </c>
      <c r="G3" s="2">
        <v>120148</v>
      </c>
      <c r="H3" s="6">
        <v>2658</v>
      </c>
      <c r="I3" s="9">
        <v>5</v>
      </c>
      <c r="J3" s="9">
        <v>1</v>
      </c>
      <c r="K3" s="12">
        <v>439</v>
      </c>
      <c r="L3" s="12">
        <v>0</v>
      </c>
      <c r="M3" s="12">
        <v>0</v>
      </c>
    </row>
    <row r="4" spans="1:13" x14ac:dyDescent="0.35">
      <c r="A4" s="1" t="str">
        <f>"200201"</f>
        <v>200201</v>
      </c>
      <c r="B4" s="1" t="s">
        <v>14</v>
      </c>
      <c r="C4" s="1" t="s">
        <v>15</v>
      </c>
      <c r="D4" s="1" t="s">
        <v>16</v>
      </c>
      <c r="E4" s="1">
        <v>17324</v>
      </c>
      <c r="F4" s="1">
        <v>13645</v>
      </c>
      <c r="G4" s="1">
        <v>13536</v>
      </c>
      <c r="H4" s="7">
        <v>109</v>
      </c>
      <c r="I4" s="10">
        <v>0</v>
      </c>
      <c r="J4" s="10">
        <v>0</v>
      </c>
      <c r="K4" s="13">
        <v>117</v>
      </c>
      <c r="L4" s="13">
        <v>0</v>
      </c>
      <c r="M4" s="13">
        <v>0</v>
      </c>
    </row>
    <row r="5" spans="1:13" x14ac:dyDescent="0.35">
      <c r="A5" s="1" t="str">
        <f>"200202"</f>
        <v>200202</v>
      </c>
      <c r="B5" s="1" t="s">
        <v>17</v>
      </c>
      <c r="C5" s="1" t="s">
        <v>15</v>
      </c>
      <c r="D5" s="1" t="s">
        <v>16</v>
      </c>
      <c r="E5" s="1">
        <v>10090</v>
      </c>
      <c r="F5" s="1">
        <v>8365</v>
      </c>
      <c r="G5" s="1">
        <v>8286</v>
      </c>
      <c r="H5" s="7">
        <v>79</v>
      </c>
      <c r="I5" s="10">
        <v>0</v>
      </c>
      <c r="J5" s="10">
        <v>0</v>
      </c>
      <c r="K5" s="13">
        <v>11</v>
      </c>
      <c r="L5" s="13">
        <v>0</v>
      </c>
      <c r="M5" s="13">
        <v>0</v>
      </c>
    </row>
    <row r="6" spans="1:13" x14ac:dyDescent="0.35">
      <c r="A6" s="1" t="str">
        <f>"200203"</f>
        <v>200203</v>
      </c>
      <c r="B6" s="1" t="s">
        <v>18</v>
      </c>
      <c r="C6" s="1" t="s">
        <v>15</v>
      </c>
      <c r="D6" s="1" t="s">
        <v>16</v>
      </c>
      <c r="E6" s="1">
        <v>10369</v>
      </c>
      <c r="F6" s="1">
        <v>8071</v>
      </c>
      <c r="G6" s="1">
        <v>7909</v>
      </c>
      <c r="H6" s="7">
        <v>162</v>
      </c>
      <c r="I6" s="10">
        <v>0</v>
      </c>
      <c r="J6" s="10">
        <v>0</v>
      </c>
      <c r="K6" s="13">
        <v>23</v>
      </c>
      <c r="L6" s="13">
        <v>0</v>
      </c>
      <c r="M6" s="13">
        <v>0</v>
      </c>
    </row>
    <row r="7" spans="1:13" x14ac:dyDescent="0.35">
      <c r="A7" s="1" t="str">
        <f>"200204"</f>
        <v>200204</v>
      </c>
      <c r="B7" s="1" t="s">
        <v>19</v>
      </c>
      <c r="C7" s="1" t="s">
        <v>15</v>
      </c>
      <c r="D7" s="1" t="s">
        <v>16</v>
      </c>
      <c r="E7" s="1">
        <v>4890</v>
      </c>
      <c r="F7" s="1">
        <v>4126</v>
      </c>
      <c r="G7" s="1">
        <v>3962</v>
      </c>
      <c r="H7" s="7">
        <v>164</v>
      </c>
      <c r="I7" s="10">
        <v>0</v>
      </c>
      <c r="J7" s="10">
        <v>0</v>
      </c>
      <c r="K7" s="13">
        <v>16</v>
      </c>
      <c r="L7" s="13">
        <v>0</v>
      </c>
      <c r="M7" s="13">
        <v>0</v>
      </c>
    </row>
    <row r="8" spans="1:13" x14ac:dyDescent="0.35">
      <c r="A8" s="1" t="str">
        <f>"200205"</f>
        <v>200205</v>
      </c>
      <c r="B8" s="1" t="s">
        <v>20</v>
      </c>
      <c r="C8" s="1" t="s">
        <v>15</v>
      </c>
      <c r="D8" s="1" t="s">
        <v>16</v>
      </c>
      <c r="E8" s="1">
        <v>17499</v>
      </c>
      <c r="F8" s="1">
        <v>13723</v>
      </c>
      <c r="G8" s="1">
        <v>13290</v>
      </c>
      <c r="H8" s="7">
        <v>433</v>
      </c>
      <c r="I8" s="10">
        <v>3</v>
      </c>
      <c r="J8" s="10">
        <v>1</v>
      </c>
      <c r="K8" s="13">
        <v>30</v>
      </c>
      <c r="L8" s="13">
        <v>0</v>
      </c>
      <c r="M8" s="13">
        <v>0</v>
      </c>
    </row>
    <row r="9" spans="1:13" x14ac:dyDescent="0.35">
      <c r="A9" s="1" t="str">
        <f>"200206"</f>
        <v>200206</v>
      </c>
      <c r="B9" s="1" t="s">
        <v>21</v>
      </c>
      <c r="C9" s="1" t="s">
        <v>15</v>
      </c>
      <c r="D9" s="1" t="s">
        <v>16</v>
      </c>
      <c r="E9" s="1">
        <v>19691</v>
      </c>
      <c r="F9" s="1">
        <v>16443</v>
      </c>
      <c r="G9" s="1">
        <v>16238</v>
      </c>
      <c r="H9" s="7">
        <v>205</v>
      </c>
      <c r="I9" s="10">
        <v>0</v>
      </c>
      <c r="J9" s="10">
        <v>0</v>
      </c>
      <c r="K9" s="13">
        <v>47</v>
      </c>
      <c r="L9" s="13">
        <v>0</v>
      </c>
      <c r="M9" s="13">
        <v>0</v>
      </c>
    </row>
    <row r="10" spans="1:13" x14ac:dyDescent="0.35">
      <c r="A10" s="1" t="str">
        <f>"200207"</f>
        <v>200207</v>
      </c>
      <c r="B10" s="1" t="s">
        <v>22</v>
      </c>
      <c r="C10" s="1" t="s">
        <v>15</v>
      </c>
      <c r="D10" s="1" t="s">
        <v>16</v>
      </c>
      <c r="E10" s="1">
        <v>5926</v>
      </c>
      <c r="F10" s="1">
        <v>4988</v>
      </c>
      <c r="G10" s="1">
        <v>4799</v>
      </c>
      <c r="H10" s="7">
        <v>189</v>
      </c>
      <c r="I10" s="10">
        <v>1</v>
      </c>
      <c r="J10" s="10">
        <v>0</v>
      </c>
      <c r="K10" s="13">
        <v>36</v>
      </c>
      <c r="L10" s="13">
        <v>0</v>
      </c>
      <c r="M10" s="13">
        <v>0</v>
      </c>
    </row>
    <row r="11" spans="1:13" x14ac:dyDescent="0.35">
      <c r="A11" s="1" t="str">
        <f>"200208"</f>
        <v>200208</v>
      </c>
      <c r="B11" s="1" t="s">
        <v>23</v>
      </c>
      <c r="C11" s="1" t="s">
        <v>15</v>
      </c>
      <c r="D11" s="1" t="s">
        <v>16</v>
      </c>
      <c r="E11" s="1">
        <v>3183</v>
      </c>
      <c r="F11" s="1">
        <v>2592</v>
      </c>
      <c r="G11" s="1">
        <v>2578</v>
      </c>
      <c r="H11" s="7">
        <v>14</v>
      </c>
      <c r="I11" s="10">
        <v>0</v>
      </c>
      <c r="J11" s="10">
        <v>0</v>
      </c>
      <c r="K11" s="13">
        <v>13</v>
      </c>
      <c r="L11" s="13">
        <v>0</v>
      </c>
      <c r="M11" s="13">
        <v>0</v>
      </c>
    </row>
    <row r="12" spans="1:13" x14ac:dyDescent="0.35">
      <c r="A12" s="1" t="str">
        <f>"200209"</f>
        <v>200209</v>
      </c>
      <c r="B12" s="1" t="s">
        <v>24</v>
      </c>
      <c r="C12" s="1" t="s">
        <v>15</v>
      </c>
      <c r="D12" s="1" t="s">
        <v>16</v>
      </c>
      <c r="E12" s="1">
        <v>6778</v>
      </c>
      <c r="F12" s="1">
        <v>5600</v>
      </c>
      <c r="G12" s="1">
        <v>5457</v>
      </c>
      <c r="H12" s="7">
        <v>143</v>
      </c>
      <c r="I12" s="10">
        <v>0</v>
      </c>
      <c r="J12" s="10">
        <v>0</v>
      </c>
      <c r="K12" s="13">
        <v>14</v>
      </c>
      <c r="L12" s="13">
        <v>0</v>
      </c>
      <c r="M12" s="13">
        <v>0</v>
      </c>
    </row>
    <row r="13" spans="1:13" x14ac:dyDescent="0.35">
      <c r="A13" s="1" t="str">
        <f>"200210"</f>
        <v>200210</v>
      </c>
      <c r="B13" s="1" t="s">
        <v>25</v>
      </c>
      <c r="C13" s="1" t="s">
        <v>15</v>
      </c>
      <c r="D13" s="1" t="s">
        <v>16</v>
      </c>
      <c r="E13" s="1">
        <v>1901</v>
      </c>
      <c r="F13" s="1">
        <v>1545</v>
      </c>
      <c r="G13" s="1">
        <v>1513</v>
      </c>
      <c r="H13" s="7">
        <v>32</v>
      </c>
      <c r="I13" s="10">
        <v>0</v>
      </c>
      <c r="J13" s="10">
        <v>0</v>
      </c>
      <c r="K13" s="13">
        <v>4</v>
      </c>
      <c r="L13" s="13">
        <v>0</v>
      </c>
      <c r="M13" s="13">
        <v>0</v>
      </c>
    </row>
    <row r="14" spans="1:13" x14ac:dyDescent="0.35">
      <c r="A14" s="1" t="str">
        <f>"200211"</f>
        <v>200211</v>
      </c>
      <c r="B14" s="1" t="s">
        <v>26</v>
      </c>
      <c r="C14" s="1" t="s">
        <v>15</v>
      </c>
      <c r="D14" s="1" t="s">
        <v>16</v>
      </c>
      <c r="E14" s="1">
        <v>7022</v>
      </c>
      <c r="F14" s="1">
        <v>5566</v>
      </c>
      <c r="G14" s="1">
        <v>5321</v>
      </c>
      <c r="H14" s="7">
        <v>245</v>
      </c>
      <c r="I14" s="10">
        <v>0</v>
      </c>
      <c r="J14" s="10">
        <v>0</v>
      </c>
      <c r="K14" s="13">
        <v>12</v>
      </c>
      <c r="L14" s="13">
        <v>0</v>
      </c>
      <c r="M14" s="13">
        <v>0</v>
      </c>
    </row>
    <row r="15" spans="1:13" x14ac:dyDescent="0.35">
      <c r="A15" s="1" t="str">
        <f>"200212"</f>
        <v>200212</v>
      </c>
      <c r="B15" s="1" t="s">
        <v>27</v>
      </c>
      <c r="C15" s="1" t="s">
        <v>15</v>
      </c>
      <c r="D15" s="1" t="s">
        <v>16</v>
      </c>
      <c r="E15" s="1">
        <v>5850</v>
      </c>
      <c r="F15" s="1">
        <v>4816</v>
      </c>
      <c r="G15" s="1">
        <v>4752</v>
      </c>
      <c r="H15" s="7">
        <v>64</v>
      </c>
      <c r="I15" s="10">
        <v>1</v>
      </c>
      <c r="J15" s="10">
        <v>0</v>
      </c>
      <c r="K15" s="13">
        <v>25</v>
      </c>
      <c r="L15" s="13">
        <v>0</v>
      </c>
      <c r="M15" s="13">
        <v>0</v>
      </c>
    </row>
    <row r="16" spans="1:13" x14ac:dyDescent="0.35">
      <c r="A16" s="1" t="str">
        <f>"200213"</f>
        <v>200213</v>
      </c>
      <c r="B16" s="1" t="s">
        <v>28</v>
      </c>
      <c r="C16" s="1" t="s">
        <v>15</v>
      </c>
      <c r="D16" s="1" t="s">
        <v>16</v>
      </c>
      <c r="E16" s="1">
        <v>19330</v>
      </c>
      <c r="F16" s="1">
        <v>14838</v>
      </c>
      <c r="G16" s="1">
        <v>14586</v>
      </c>
      <c r="H16" s="7">
        <v>252</v>
      </c>
      <c r="I16" s="10">
        <v>0</v>
      </c>
      <c r="J16" s="10">
        <v>0</v>
      </c>
      <c r="K16" s="13">
        <v>36</v>
      </c>
      <c r="L16" s="13">
        <v>0</v>
      </c>
      <c r="M16" s="13">
        <v>0</v>
      </c>
    </row>
    <row r="17" spans="1:13" x14ac:dyDescent="0.35">
      <c r="A17" s="1" t="str">
        <f>"200214"</f>
        <v>200214</v>
      </c>
      <c r="B17" s="1" t="s">
        <v>29</v>
      </c>
      <c r="C17" s="1" t="s">
        <v>15</v>
      </c>
      <c r="D17" s="1" t="s">
        <v>16</v>
      </c>
      <c r="E17" s="1">
        <v>9834</v>
      </c>
      <c r="F17" s="1">
        <v>7834</v>
      </c>
      <c r="G17" s="1">
        <v>7620</v>
      </c>
      <c r="H17" s="7">
        <v>214</v>
      </c>
      <c r="I17" s="10">
        <v>0</v>
      </c>
      <c r="J17" s="10">
        <v>0</v>
      </c>
      <c r="K17" s="13">
        <v>34</v>
      </c>
      <c r="L17" s="13">
        <v>0</v>
      </c>
      <c r="M17" s="13">
        <v>0</v>
      </c>
    </row>
    <row r="18" spans="1:13" x14ac:dyDescent="0.35">
      <c r="A18" s="1" t="str">
        <f>"200215"</f>
        <v>200215</v>
      </c>
      <c r="B18" s="1" t="s">
        <v>30</v>
      </c>
      <c r="C18" s="1" t="s">
        <v>15</v>
      </c>
      <c r="D18" s="1" t="s">
        <v>16</v>
      </c>
      <c r="E18" s="1">
        <v>2535</v>
      </c>
      <c r="F18" s="1">
        <v>2124</v>
      </c>
      <c r="G18" s="1">
        <v>2074</v>
      </c>
      <c r="H18" s="7">
        <v>50</v>
      </c>
      <c r="I18" s="10">
        <v>0</v>
      </c>
      <c r="J18" s="10">
        <v>0</v>
      </c>
      <c r="K18" s="13">
        <v>10</v>
      </c>
      <c r="L18" s="13">
        <v>0</v>
      </c>
      <c r="M18" s="13">
        <v>0</v>
      </c>
    </row>
    <row r="19" spans="1:13" x14ac:dyDescent="0.35">
      <c r="A19" s="1" t="str">
        <f>"200216"</f>
        <v>200216</v>
      </c>
      <c r="B19" s="1" t="s">
        <v>31</v>
      </c>
      <c r="C19" s="1" t="s">
        <v>15</v>
      </c>
      <c r="D19" s="1" t="s">
        <v>16</v>
      </c>
      <c r="E19" s="1">
        <v>11124</v>
      </c>
      <c r="F19" s="1">
        <v>8530</v>
      </c>
      <c r="G19" s="1">
        <v>8227</v>
      </c>
      <c r="H19" s="7">
        <v>303</v>
      </c>
      <c r="I19" s="10">
        <v>0</v>
      </c>
      <c r="J19" s="10">
        <v>0</v>
      </c>
      <c r="K19" s="13">
        <v>11</v>
      </c>
      <c r="L19" s="13">
        <v>0</v>
      </c>
      <c r="M19" s="13">
        <v>0</v>
      </c>
    </row>
    <row r="20" spans="1:13" x14ac:dyDescent="0.35">
      <c r="A20" s="2" t="s">
        <v>32</v>
      </c>
      <c r="B20" s="2"/>
      <c r="C20" s="2"/>
      <c r="D20" s="2"/>
      <c r="E20" s="2">
        <v>50700</v>
      </c>
      <c r="F20" s="2">
        <v>42106</v>
      </c>
      <c r="G20" s="2">
        <v>41187</v>
      </c>
      <c r="H20" s="6">
        <v>919</v>
      </c>
      <c r="I20" s="9">
        <v>1</v>
      </c>
      <c r="J20" s="9">
        <v>0</v>
      </c>
      <c r="K20" s="12">
        <v>107</v>
      </c>
      <c r="L20" s="12">
        <v>0</v>
      </c>
      <c r="M20" s="12">
        <v>0</v>
      </c>
    </row>
    <row r="21" spans="1:13" x14ac:dyDescent="0.35">
      <c r="A21" s="1" t="str">
        <f>"200301"</f>
        <v>200301</v>
      </c>
      <c r="B21" s="1" t="s">
        <v>33</v>
      </c>
      <c r="C21" s="1" t="s">
        <v>34</v>
      </c>
      <c r="D21" s="1" t="s">
        <v>16</v>
      </c>
      <c r="E21" s="1">
        <v>22937</v>
      </c>
      <c r="F21" s="1">
        <v>19029</v>
      </c>
      <c r="G21" s="1">
        <v>18876</v>
      </c>
      <c r="H21" s="7">
        <v>153</v>
      </c>
      <c r="I21" s="10">
        <v>1</v>
      </c>
      <c r="J21" s="10">
        <v>0</v>
      </c>
      <c r="K21" s="13">
        <v>51</v>
      </c>
      <c r="L21" s="13">
        <v>0</v>
      </c>
      <c r="M21" s="13">
        <v>0</v>
      </c>
    </row>
    <row r="22" spans="1:13" x14ac:dyDescent="0.35">
      <c r="A22" s="1" t="str">
        <f>"200302"</f>
        <v>200302</v>
      </c>
      <c r="B22" s="1" t="s">
        <v>35</v>
      </c>
      <c r="C22" s="1" t="s">
        <v>34</v>
      </c>
      <c r="D22" s="1" t="s">
        <v>16</v>
      </c>
      <c r="E22" s="1">
        <v>3531</v>
      </c>
      <c r="F22" s="1">
        <v>2874</v>
      </c>
      <c r="G22" s="1">
        <v>2828</v>
      </c>
      <c r="H22" s="7">
        <v>46</v>
      </c>
      <c r="I22" s="10">
        <v>0</v>
      </c>
      <c r="J22" s="10">
        <v>0</v>
      </c>
      <c r="K22" s="13">
        <v>13</v>
      </c>
      <c r="L22" s="13">
        <v>0</v>
      </c>
      <c r="M22" s="13">
        <v>0</v>
      </c>
    </row>
    <row r="23" spans="1:13" x14ac:dyDescent="0.35">
      <c r="A23" s="1" t="str">
        <f>"200303"</f>
        <v>200303</v>
      </c>
      <c r="B23" s="1" t="s">
        <v>36</v>
      </c>
      <c r="C23" s="1" t="s">
        <v>34</v>
      </c>
      <c r="D23" s="1" t="s">
        <v>16</v>
      </c>
      <c r="E23" s="1">
        <v>6636</v>
      </c>
      <c r="F23" s="1">
        <v>5555</v>
      </c>
      <c r="G23" s="1">
        <v>5165</v>
      </c>
      <c r="H23" s="7">
        <v>390</v>
      </c>
      <c r="I23" s="10">
        <v>0</v>
      </c>
      <c r="J23" s="10">
        <v>0</v>
      </c>
      <c r="K23" s="13">
        <v>5</v>
      </c>
      <c r="L23" s="13">
        <v>0</v>
      </c>
      <c r="M23" s="13">
        <v>0</v>
      </c>
    </row>
    <row r="24" spans="1:13" x14ac:dyDescent="0.35">
      <c r="A24" s="1" t="str">
        <f>"200304"</f>
        <v>200304</v>
      </c>
      <c r="B24" s="1" t="s">
        <v>37</v>
      </c>
      <c r="C24" s="1" t="s">
        <v>34</v>
      </c>
      <c r="D24" s="1" t="s">
        <v>16</v>
      </c>
      <c r="E24" s="1">
        <v>3958</v>
      </c>
      <c r="F24" s="1">
        <v>3300</v>
      </c>
      <c r="G24" s="1">
        <v>3174</v>
      </c>
      <c r="H24" s="7">
        <v>126</v>
      </c>
      <c r="I24" s="10">
        <v>0</v>
      </c>
      <c r="J24" s="10">
        <v>0</v>
      </c>
      <c r="K24" s="13">
        <v>8</v>
      </c>
      <c r="L24" s="13">
        <v>0</v>
      </c>
      <c r="M24" s="13">
        <v>0</v>
      </c>
    </row>
    <row r="25" spans="1:13" x14ac:dyDescent="0.35">
      <c r="A25" s="1" t="str">
        <f>"200305"</f>
        <v>200305</v>
      </c>
      <c r="B25" s="1" t="s">
        <v>38</v>
      </c>
      <c r="C25" s="1" t="s">
        <v>34</v>
      </c>
      <c r="D25" s="1" t="s">
        <v>16</v>
      </c>
      <c r="E25" s="1">
        <v>5330</v>
      </c>
      <c r="F25" s="1">
        <v>4391</v>
      </c>
      <c r="G25" s="1">
        <v>4360</v>
      </c>
      <c r="H25" s="7">
        <v>31</v>
      </c>
      <c r="I25" s="10">
        <v>0</v>
      </c>
      <c r="J25" s="10">
        <v>0</v>
      </c>
      <c r="K25" s="13">
        <v>13</v>
      </c>
      <c r="L25" s="13">
        <v>0</v>
      </c>
      <c r="M25" s="13">
        <v>0</v>
      </c>
    </row>
    <row r="26" spans="1:13" x14ac:dyDescent="0.35">
      <c r="A26" s="1" t="str">
        <f>"200306"</f>
        <v>200306</v>
      </c>
      <c r="B26" s="1" t="s">
        <v>39</v>
      </c>
      <c r="C26" s="1" t="s">
        <v>34</v>
      </c>
      <c r="D26" s="1" t="s">
        <v>16</v>
      </c>
      <c r="E26" s="1">
        <v>2508</v>
      </c>
      <c r="F26" s="1">
        <v>2173</v>
      </c>
      <c r="G26" s="1">
        <v>2041</v>
      </c>
      <c r="H26" s="7">
        <v>132</v>
      </c>
      <c r="I26" s="10">
        <v>0</v>
      </c>
      <c r="J26" s="10">
        <v>0</v>
      </c>
      <c r="K26" s="13">
        <v>5</v>
      </c>
      <c r="L26" s="13">
        <v>0</v>
      </c>
      <c r="M26" s="13">
        <v>0</v>
      </c>
    </row>
    <row r="27" spans="1:13" x14ac:dyDescent="0.35">
      <c r="A27" s="1" t="str">
        <f>"200307"</f>
        <v>200307</v>
      </c>
      <c r="B27" s="1" t="s">
        <v>40</v>
      </c>
      <c r="C27" s="1" t="s">
        <v>34</v>
      </c>
      <c r="D27" s="1" t="s">
        <v>16</v>
      </c>
      <c r="E27" s="1">
        <v>1705</v>
      </c>
      <c r="F27" s="1">
        <v>1423</v>
      </c>
      <c r="G27" s="1">
        <v>1410</v>
      </c>
      <c r="H27" s="7">
        <v>13</v>
      </c>
      <c r="I27" s="10">
        <v>0</v>
      </c>
      <c r="J27" s="10">
        <v>0</v>
      </c>
      <c r="K27" s="13">
        <v>4</v>
      </c>
      <c r="L27" s="13">
        <v>0</v>
      </c>
      <c r="M27" s="13">
        <v>0</v>
      </c>
    </row>
    <row r="28" spans="1:13" x14ac:dyDescent="0.35">
      <c r="A28" s="1" t="str">
        <f>"200308"</f>
        <v>200308</v>
      </c>
      <c r="B28" s="1" t="s">
        <v>41</v>
      </c>
      <c r="C28" s="1" t="s">
        <v>34</v>
      </c>
      <c r="D28" s="1" t="s">
        <v>16</v>
      </c>
      <c r="E28" s="1">
        <v>4095</v>
      </c>
      <c r="F28" s="1">
        <v>3361</v>
      </c>
      <c r="G28" s="1">
        <v>3333</v>
      </c>
      <c r="H28" s="7">
        <v>28</v>
      </c>
      <c r="I28" s="10">
        <v>0</v>
      </c>
      <c r="J28" s="10">
        <v>0</v>
      </c>
      <c r="K28" s="13">
        <v>8</v>
      </c>
      <c r="L28" s="13">
        <v>0</v>
      </c>
      <c r="M28" s="13">
        <v>0</v>
      </c>
    </row>
    <row r="29" spans="1:13" x14ac:dyDescent="0.35">
      <c r="A29" s="2" t="s">
        <v>42</v>
      </c>
      <c r="B29" s="2"/>
      <c r="C29" s="2"/>
      <c r="D29" s="2"/>
      <c r="E29" s="2">
        <v>38556</v>
      </c>
      <c r="F29" s="2">
        <v>32905</v>
      </c>
      <c r="G29" s="2">
        <v>32076</v>
      </c>
      <c r="H29" s="6">
        <v>829</v>
      </c>
      <c r="I29" s="9">
        <v>7</v>
      </c>
      <c r="J29" s="9">
        <v>0</v>
      </c>
      <c r="K29" s="12">
        <v>111</v>
      </c>
      <c r="L29" s="12">
        <v>0</v>
      </c>
      <c r="M29" s="12">
        <v>0</v>
      </c>
    </row>
    <row r="30" spans="1:13" x14ac:dyDescent="0.35">
      <c r="A30" s="1" t="str">
        <f>"200501"</f>
        <v>200501</v>
      </c>
      <c r="B30" s="1" t="s">
        <v>43</v>
      </c>
      <c r="C30" s="1" t="s">
        <v>44</v>
      </c>
      <c r="D30" s="1" t="s">
        <v>16</v>
      </c>
      <c r="E30" s="1">
        <v>18396</v>
      </c>
      <c r="F30" s="1">
        <v>15482</v>
      </c>
      <c r="G30" s="1">
        <v>15393</v>
      </c>
      <c r="H30" s="7">
        <v>89</v>
      </c>
      <c r="I30" s="10">
        <v>0</v>
      </c>
      <c r="J30" s="10">
        <v>0</v>
      </c>
      <c r="K30" s="13">
        <v>48</v>
      </c>
      <c r="L30" s="13">
        <v>0</v>
      </c>
      <c r="M30" s="13">
        <v>0</v>
      </c>
    </row>
    <row r="31" spans="1:13" x14ac:dyDescent="0.35">
      <c r="A31" s="1" t="str">
        <f>"200502"</f>
        <v>200502</v>
      </c>
      <c r="B31" s="1" t="s">
        <v>45</v>
      </c>
      <c r="C31" s="1" t="s">
        <v>44</v>
      </c>
      <c r="D31" s="1" t="s">
        <v>16</v>
      </c>
      <c r="E31" s="1">
        <v>1938</v>
      </c>
      <c r="F31" s="1">
        <v>1704</v>
      </c>
      <c r="G31" s="1">
        <v>1581</v>
      </c>
      <c r="H31" s="7">
        <v>123</v>
      </c>
      <c r="I31" s="10">
        <v>5</v>
      </c>
      <c r="J31" s="10">
        <v>0</v>
      </c>
      <c r="K31" s="13">
        <v>12</v>
      </c>
      <c r="L31" s="13">
        <v>0</v>
      </c>
      <c r="M31" s="13">
        <v>0</v>
      </c>
    </row>
    <row r="32" spans="1:13" x14ac:dyDescent="0.35">
      <c r="A32" s="1" t="str">
        <f>"200503"</f>
        <v>200503</v>
      </c>
      <c r="B32" s="1" t="s">
        <v>46</v>
      </c>
      <c r="C32" s="1" t="s">
        <v>44</v>
      </c>
      <c r="D32" s="1" t="s">
        <v>16</v>
      </c>
      <c r="E32" s="1">
        <v>2758</v>
      </c>
      <c r="F32" s="1">
        <v>2403</v>
      </c>
      <c r="G32" s="1">
        <v>2342</v>
      </c>
      <c r="H32" s="7">
        <v>61</v>
      </c>
      <c r="I32" s="10">
        <v>0</v>
      </c>
      <c r="J32" s="10">
        <v>0</v>
      </c>
      <c r="K32" s="13">
        <v>13</v>
      </c>
      <c r="L32" s="13">
        <v>0</v>
      </c>
      <c r="M32" s="13">
        <v>0</v>
      </c>
    </row>
    <row r="33" spans="1:13" x14ac:dyDescent="0.35">
      <c r="A33" s="1" t="str">
        <f>"200504"</f>
        <v>200504</v>
      </c>
      <c r="B33" s="1" t="s">
        <v>47</v>
      </c>
      <c r="C33" s="1" t="s">
        <v>44</v>
      </c>
      <c r="D33" s="1" t="s">
        <v>16</v>
      </c>
      <c r="E33" s="1">
        <v>1785</v>
      </c>
      <c r="F33" s="1">
        <v>1563</v>
      </c>
      <c r="G33" s="1">
        <v>1518</v>
      </c>
      <c r="H33" s="7">
        <v>45</v>
      </c>
      <c r="I33" s="10">
        <v>0</v>
      </c>
      <c r="J33" s="10">
        <v>0</v>
      </c>
      <c r="K33" s="13">
        <v>8</v>
      </c>
      <c r="L33" s="13">
        <v>0</v>
      </c>
      <c r="M33" s="13">
        <v>0</v>
      </c>
    </row>
    <row r="34" spans="1:13" x14ac:dyDescent="0.35">
      <c r="A34" s="1" t="str">
        <f>"200505"</f>
        <v>200505</v>
      </c>
      <c r="B34" s="1" t="s">
        <v>48</v>
      </c>
      <c r="C34" s="1" t="s">
        <v>44</v>
      </c>
      <c r="D34" s="1" t="s">
        <v>16</v>
      </c>
      <c r="E34" s="1">
        <v>1348</v>
      </c>
      <c r="F34" s="1">
        <v>1201</v>
      </c>
      <c r="G34" s="1">
        <v>1157</v>
      </c>
      <c r="H34" s="7">
        <v>44</v>
      </c>
      <c r="I34" s="10">
        <v>0</v>
      </c>
      <c r="J34" s="10">
        <v>0</v>
      </c>
      <c r="K34" s="13">
        <v>1</v>
      </c>
      <c r="L34" s="13">
        <v>0</v>
      </c>
      <c r="M34" s="13">
        <v>0</v>
      </c>
    </row>
    <row r="35" spans="1:13" x14ac:dyDescent="0.35">
      <c r="A35" s="1" t="str">
        <f>"200506"</f>
        <v>200506</v>
      </c>
      <c r="B35" s="1" t="s">
        <v>49</v>
      </c>
      <c r="C35" s="1" t="s">
        <v>44</v>
      </c>
      <c r="D35" s="1" t="s">
        <v>16</v>
      </c>
      <c r="E35" s="1">
        <v>3675</v>
      </c>
      <c r="F35" s="1">
        <v>3096</v>
      </c>
      <c r="G35" s="1">
        <v>2977</v>
      </c>
      <c r="H35" s="7">
        <v>119</v>
      </c>
      <c r="I35" s="10">
        <v>0</v>
      </c>
      <c r="J35" s="10">
        <v>0</v>
      </c>
      <c r="K35" s="13">
        <v>5</v>
      </c>
      <c r="L35" s="13">
        <v>0</v>
      </c>
      <c r="M35" s="13">
        <v>0</v>
      </c>
    </row>
    <row r="36" spans="1:13" x14ac:dyDescent="0.35">
      <c r="A36" s="1" t="str">
        <f>"200507"</f>
        <v>200507</v>
      </c>
      <c r="B36" s="1" t="s">
        <v>50</v>
      </c>
      <c r="C36" s="1" t="s">
        <v>44</v>
      </c>
      <c r="D36" s="1" t="s">
        <v>16</v>
      </c>
      <c r="E36" s="1">
        <v>2204</v>
      </c>
      <c r="F36" s="1">
        <v>1900</v>
      </c>
      <c r="G36" s="1">
        <v>1843</v>
      </c>
      <c r="H36" s="7">
        <v>57</v>
      </c>
      <c r="I36" s="10">
        <v>1</v>
      </c>
      <c r="J36" s="10">
        <v>0</v>
      </c>
      <c r="K36" s="13">
        <v>7</v>
      </c>
      <c r="L36" s="13">
        <v>0</v>
      </c>
      <c r="M36" s="13">
        <v>0</v>
      </c>
    </row>
    <row r="37" spans="1:13" x14ac:dyDescent="0.35">
      <c r="A37" s="1" t="str">
        <f>"200508"</f>
        <v>200508</v>
      </c>
      <c r="B37" s="1" t="s">
        <v>51</v>
      </c>
      <c r="C37" s="1" t="s">
        <v>44</v>
      </c>
      <c r="D37" s="1" t="s">
        <v>16</v>
      </c>
      <c r="E37" s="1">
        <v>3224</v>
      </c>
      <c r="F37" s="1">
        <v>2771</v>
      </c>
      <c r="G37" s="1">
        <v>2570</v>
      </c>
      <c r="H37" s="7">
        <v>201</v>
      </c>
      <c r="I37" s="10">
        <v>0</v>
      </c>
      <c r="J37" s="10">
        <v>0</v>
      </c>
      <c r="K37" s="13">
        <v>10</v>
      </c>
      <c r="L37" s="13">
        <v>0</v>
      </c>
      <c r="M37" s="13">
        <v>0</v>
      </c>
    </row>
    <row r="38" spans="1:13" x14ac:dyDescent="0.35">
      <c r="A38" s="1" t="str">
        <f>"200509"</f>
        <v>200509</v>
      </c>
      <c r="B38" s="1" t="s">
        <v>52</v>
      </c>
      <c r="C38" s="1" t="s">
        <v>44</v>
      </c>
      <c r="D38" s="1" t="s">
        <v>16</v>
      </c>
      <c r="E38" s="1">
        <v>3228</v>
      </c>
      <c r="F38" s="1">
        <v>2785</v>
      </c>
      <c r="G38" s="1">
        <v>2695</v>
      </c>
      <c r="H38" s="7">
        <v>90</v>
      </c>
      <c r="I38" s="10">
        <v>1</v>
      </c>
      <c r="J38" s="10">
        <v>0</v>
      </c>
      <c r="K38" s="13">
        <v>7</v>
      </c>
      <c r="L38" s="13">
        <v>0</v>
      </c>
      <c r="M38" s="13">
        <v>0</v>
      </c>
    </row>
    <row r="39" spans="1:13" x14ac:dyDescent="0.35">
      <c r="A39" s="2" t="s">
        <v>53</v>
      </c>
      <c r="B39" s="2"/>
      <c r="C39" s="2"/>
      <c r="D39" s="2"/>
      <c r="E39" s="2">
        <v>37352</v>
      </c>
      <c r="F39" s="2">
        <v>31072</v>
      </c>
      <c r="G39" s="2">
        <v>30592</v>
      </c>
      <c r="H39" s="6">
        <v>480</v>
      </c>
      <c r="I39" s="9">
        <v>3</v>
      </c>
      <c r="J39" s="9">
        <v>0</v>
      </c>
      <c r="K39" s="12">
        <v>99</v>
      </c>
      <c r="L39" s="12">
        <v>0</v>
      </c>
      <c r="M39" s="12">
        <v>0</v>
      </c>
    </row>
    <row r="40" spans="1:13" x14ac:dyDescent="0.35">
      <c r="A40" s="1" t="str">
        <f>"200801"</f>
        <v>200801</v>
      </c>
      <c r="B40" s="1" t="s">
        <v>54</v>
      </c>
      <c r="C40" s="1" t="s">
        <v>55</v>
      </c>
      <c r="D40" s="1" t="s">
        <v>16</v>
      </c>
      <c r="E40" s="1">
        <v>4536</v>
      </c>
      <c r="F40" s="1">
        <v>3763</v>
      </c>
      <c r="G40" s="1">
        <v>3689</v>
      </c>
      <c r="H40" s="7">
        <v>74</v>
      </c>
      <c r="I40" s="10">
        <v>2</v>
      </c>
      <c r="J40" s="10">
        <v>0</v>
      </c>
      <c r="K40" s="13">
        <v>11</v>
      </c>
      <c r="L40" s="13">
        <v>0</v>
      </c>
      <c r="M40" s="13">
        <v>0</v>
      </c>
    </row>
    <row r="41" spans="1:13" x14ac:dyDescent="0.35">
      <c r="A41" s="1" t="str">
        <f>"200802"</f>
        <v>200802</v>
      </c>
      <c r="B41" s="1" t="s">
        <v>56</v>
      </c>
      <c r="C41" s="1" t="s">
        <v>55</v>
      </c>
      <c r="D41" s="1" t="s">
        <v>16</v>
      </c>
      <c r="E41" s="1">
        <v>2578</v>
      </c>
      <c r="F41" s="1">
        <v>2171</v>
      </c>
      <c r="G41" s="1">
        <v>2137</v>
      </c>
      <c r="H41" s="7">
        <v>34</v>
      </c>
      <c r="I41" s="10">
        <v>1</v>
      </c>
      <c r="J41" s="10">
        <v>0</v>
      </c>
      <c r="K41" s="13">
        <v>9</v>
      </c>
      <c r="L41" s="13">
        <v>0</v>
      </c>
      <c r="M41" s="13">
        <v>0</v>
      </c>
    </row>
    <row r="42" spans="1:13" x14ac:dyDescent="0.35">
      <c r="A42" s="1" t="str">
        <f>"200803"</f>
        <v>200803</v>
      </c>
      <c r="B42" s="1" t="s">
        <v>57</v>
      </c>
      <c r="C42" s="1" t="s">
        <v>55</v>
      </c>
      <c r="D42" s="1" t="s">
        <v>16</v>
      </c>
      <c r="E42" s="1">
        <v>4467</v>
      </c>
      <c r="F42" s="1">
        <v>3776</v>
      </c>
      <c r="G42" s="1">
        <v>3731</v>
      </c>
      <c r="H42" s="7">
        <v>45</v>
      </c>
      <c r="I42" s="10">
        <v>0</v>
      </c>
      <c r="J42" s="10">
        <v>0</v>
      </c>
      <c r="K42" s="13">
        <v>14</v>
      </c>
      <c r="L42" s="13">
        <v>0</v>
      </c>
      <c r="M42" s="13">
        <v>0</v>
      </c>
    </row>
    <row r="43" spans="1:13" x14ac:dyDescent="0.35">
      <c r="A43" s="1" t="str">
        <f>"200804"</f>
        <v>200804</v>
      </c>
      <c r="B43" s="1" t="s">
        <v>58</v>
      </c>
      <c r="C43" s="1" t="s">
        <v>55</v>
      </c>
      <c r="D43" s="1" t="s">
        <v>16</v>
      </c>
      <c r="E43" s="1">
        <v>4400</v>
      </c>
      <c r="F43" s="1">
        <v>3659</v>
      </c>
      <c r="G43" s="1">
        <v>3547</v>
      </c>
      <c r="H43" s="7">
        <v>112</v>
      </c>
      <c r="I43" s="10">
        <v>0</v>
      </c>
      <c r="J43" s="10">
        <v>0</v>
      </c>
      <c r="K43" s="13">
        <v>11</v>
      </c>
      <c r="L43" s="13">
        <v>0</v>
      </c>
      <c r="M43" s="13">
        <v>0</v>
      </c>
    </row>
    <row r="44" spans="1:13" x14ac:dyDescent="0.35">
      <c r="A44" s="1" t="str">
        <f>"200805"</f>
        <v>200805</v>
      </c>
      <c r="B44" s="1" t="s">
        <v>59</v>
      </c>
      <c r="C44" s="1" t="s">
        <v>55</v>
      </c>
      <c r="D44" s="1" t="s">
        <v>16</v>
      </c>
      <c r="E44" s="1">
        <v>3772</v>
      </c>
      <c r="F44" s="1">
        <v>3117</v>
      </c>
      <c r="G44" s="1">
        <v>3066</v>
      </c>
      <c r="H44" s="7">
        <v>51</v>
      </c>
      <c r="I44" s="10">
        <v>0</v>
      </c>
      <c r="J44" s="10">
        <v>0</v>
      </c>
      <c r="K44" s="13">
        <v>4</v>
      </c>
      <c r="L44" s="13">
        <v>0</v>
      </c>
      <c r="M44" s="13">
        <v>0</v>
      </c>
    </row>
    <row r="45" spans="1:13" x14ac:dyDescent="0.35">
      <c r="A45" s="1" t="str">
        <f>"200806"</f>
        <v>200806</v>
      </c>
      <c r="B45" s="1" t="s">
        <v>60</v>
      </c>
      <c r="C45" s="1" t="s">
        <v>55</v>
      </c>
      <c r="D45" s="1" t="s">
        <v>16</v>
      </c>
      <c r="E45" s="1">
        <v>13541</v>
      </c>
      <c r="F45" s="1">
        <v>11226</v>
      </c>
      <c r="G45" s="1">
        <v>11120</v>
      </c>
      <c r="H45" s="7">
        <v>106</v>
      </c>
      <c r="I45" s="10">
        <v>0</v>
      </c>
      <c r="J45" s="10">
        <v>0</v>
      </c>
      <c r="K45" s="13">
        <v>34</v>
      </c>
      <c r="L45" s="13">
        <v>0</v>
      </c>
      <c r="M45" s="13">
        <v>0</v>
      </c>
    </row>
    <row r="46" spans="1:13" x14ac:dyDescent="0.35">
      <c r="A46" s="1" t="str">
        <f>"200807"</f>
        <v>200807</v>
      </c>
      <c r="B46" s="1" t="s">
        <v>61</v>
      </c>
      <c r="C46" s="1" t="s">
        <v>55</v>
      </c>
      <c r="D46" s="1" t="s">
        <v>16</v>
      </c>
      <c r="E46" s="1">
        <v>4058</v>
      </c>
      <c r="F46" s="1">
        <v>3360</v>
      </c>
      <c r="G46" s="1">
        <v>3302</v>
      </c>
      <c r="H46" s="7">
        <v>58</v>
      </c>
      <c r="I46" s="10">
        <v>0</v>
      </c>
      <c r="J46" s="10">
        <v>0</v>
      </c>
      <c r="K46" s="13">
        <v>16</v>
      </c>
      <c r="L46" s="13">
        <v>0</v>
      </c>
      <c r="M46" s="13">
        <v>0</v>
      </c>
    </row>
    <row r="47" spans="1:13" x14ac:dyDescent="0.35">
      <c r="A47" s="2" t="s">
        <v>62</v>
      </c>
      <c r="B47" s="2"/>
      <c r="C47" s="2"/>
      <c r="D47" s="2"/>
      <c r="E47" s="2">
        <v>40874</v>
      </c>
      <c r="F47" s="2">
        <v>34391</v>
      </c>
      <c r="G47" s="2">
        <v>33790</v>
      </c>
      <c r="H47" s="6">
        <v>601</v>
      </c>
      <c r="I47" s="9">
        <v>4</v>
      </c>
      <c r="J47" s="9">
        <v>0</v>
      </c>
      <c r="K47" s="12">
        <v>110</v>
      </c>
      <c r="L47" s="12">
        <v>0</v>
      </c>
      <c r="M47" s="12">
        <v>0</v>
      </c>
    </row>
    <row r="48" spans="1:13" x14ac:dyDescent="0.35">
      <c r="A48" s="1" t="str">
        <f>"201001"</f>
        <v>201001</v>
      </c>
      <c r="B48" s="1" t="s">
        <v>63</v>
      </c>
      <c r="C48" s="1" t="s">
        <v>64</v>
      </c>
      <c r="D48" s="1" t="s">
        <v>16</v>
      </c>
      <c r="E48" s="1">
        <v>12889</v>
      </c>
      <c r="F48" s="1">
        <v>10836</v>
      </c>
      <c r="G48" s="1">
        <v>10725</v>
      </c>
      <c r="H48" s="7">
        <v>111</v>
      </c>
      <c r="I48" s="10">
        <v>0</v>
      </c>
      <c r="J48" s="10">
        <v>0</v>
      </c>
      <c r="K48" s="13">
        <v>39</v>
      </c>
      <c r="L48" s="13">
        <v>0</v>
      </c>
      <c r="M48" s="13">
        <v>0</v>
      </c>
    </row>
    <row r="49" spans="1:13" x14ac:dyDescent="0.35">
      <c r="A49" s="1" t="str">
        <f>"201002"</f>
        <v>201002</v>
      </c>
      <c r="B49" s="1" t="s">
        <v>65</v>
      </c>
      <c r="C49" s="1" t="s">
        <v>64</v>
      </c>
      <c r="D49" s="1" t="s">
        <v>16</v>
      </c>
      <c r="E49" s="1">
        <v>5746</v>
      </c>
      <c r="F49" s="1">
        <v>4861</v>
      </c>
      <c r="G49" s="1">
        <v>4802</v>
      </c>
      <c r="H49" s="7">
        <v>59</v>
      </c>
      <c r="I49" s="10">
        <v>0</v>
      </c>
      <c r="J49" s="10">
        <v>0</v>
      </c>
      <c r="K49" s="13">
        <v>15</v>
      </c>
      <c r="L49" s="13">
        <v>0</v>
      </c>
      <c r="M49" s="13">
        <v>0</v>
      </c>
    </row>
    <row r="50" spans="1:13" x14ac:dyDescent="0.35">
      <c r="A50" s="1" t="str">
        <f>"201003"</f>
        <v>201003</v>
      </c>
      <c r="B50" s="1" t="s">
        <v>66</v>
      </c>
      <c r="C50" s="1" t="s">
        <v>64</v>
      </c>
      <c r="D50" s="1" t="s">
        <v>16</v>
      </c>
      <c r="E50" s="1">
        <v>2598</v>
      </c>
      <c r="F50" s="1">
        <v>2138</v>
      </c>
      <c r="G50" s="1">
        <v>2117</v>
      </c>
      <c r="H50" s="7">
        <v>21</v>
      </c>
      <c r="I50" s="10">
        <v>0</v>
      </c>
      <c r="J50" s="10">
        <v>0</v>
      </c>
      <c r="K50" s="13">
        <v>8</v>
      </c>
      <c r="L50" s="13">
        <v>0</v>
      </c>
      <c r="M50" s="13">
        <v>0</v>
      </c>
    </row>
    <row r="51" spans="1:13" x14ac:dyDescent="0.35">
      <c r="A51" s="1" t="str">
        <f>"201004"</f>
        <v>201004</v>
      </c>
      <c r="B51" s="1" t="s">
        <v>67</v>
      </c>
      <c r="C51" s="1" t="s">
        <v>64</v>
      </c>
      <c r="D51" s="1" t="s">
        <v>16</v>
      </c>
      <c r="E51" s="1">
        <v>3881</v>
      </c>
      <c r="F51" s="1">
        <v>3256</v>
      </c>
      <c r="G51" s="1">
        <v>3219</v>
      </c>
      <c r="H51" s="7">
        <v>37</v>
      </c>
      <c r="I51" s="10">
        <v>1</v>
      </c>
      <c r="J51" s="10">
        <v>0</v>
      </c>
      <c r="K51" s="13">
        <v>4</v>
      </c>
      <c r="L51" s="13">
        <v>0</v>
      </c>
      <c r="M51" s="13">
        <v>0</v>
      </c>
    </row>
    <row r="52" spans="1:13" x14ac:dyDescent="0.35">
      <c r="A52" s="1" t="str">
        <f>"201005"</f>
        <v>201005</v>
      </c>
      <c r="B52" s="1" t="s">
        <v>68</v>
      </c>
      <c r="C52" s="1" t="s">
        <v>64</v>
      </c>
      <c r="D52" s="1" t="s">
        <v>16</v>
      </c>
      <c r="E52" s="1">
        <v>2172</v>
      </c>
      <c r="F52" s="1">
        <v>1907</v>
      </c>
      <c r="G52" s="1">
        <v>1785</v>
      </c>
      <c r="H52" s="7">
        <v>122</v>
      </c>
      <c r="I52" s="10">
        <v>1</v>
      </c>
      <c r="J52" s="10">
        <v>0</v>
      </c>
      <c r="K52" s="13">
        <v>4</v>
      </c>
      <c r="L52" s="13">
        <v>0</v>
      </c>
      <c r="M52" s="13">
        <v>0</v>
      </c>
    </row>
    <row r="53" spans="1:13" x14ac:dyDescent="0.35">
      <c r="A53" s="1" t="str">
        <f>"201006"</f>
        <v>201006</v>
      </c>
      <c r="B53" s="1" t="s">
        <v>69</v>
      </c>
      <c r="C53" s="1" t="s">
        <v>64</v>
      </c>
      <c r="D53" s="1" t="s">
        <v>16</v>
      </c>
      <c r="E53" s="1">
        <v>1686</v>
      </c>
      <c r="F53" s="1">
        <v>1459</v>
      </c>
      <c r="G53" s="1">
        <v>1344</v>
      </c>
      <c r="H53" s="7">
        <v>115</v>
      </c>
      <c r="I53" s="10">
        <v>1</v>
      </c>
      <c r="J53" s="10">
        <v>0</v>
      </c>
      <c r="K53" s="13">
        <v>8</v>
      </c>
      <c r="L53" s="13">
        <v>0</v>
      </c>
      <c r="M53" s="13">
        <v>0</v>
      </c>
    </row>
    <row r="54" spans="1:13" x14ac:dyDescent="0.35">
      <c r="A54" s="1" t="str">
        <f>"201007"</f>
        <v>201007</v>
      </c>
      <c r="B54" s="1" t="s">
        <v>70</v>
      </c>
      <c r="C54" s="1" t="s">
        <v>64</v>
      </c>
      <c r="D54" s="1" t="s">
        <v>16</v>
      </c>
      <c r="E54" s="1">
        <v>3552</v>
      </c>
      <c r="F54" s="1">
        <v>3004</v>
      </c>
      <c r="G54" s="1">
        <v>2971</v>
      </c>
      <c r="H54" s="7">
        <v>33</v>
      </c>
      <c r="I54" s="10">
        <v>1</v>
      </c>
      <c r="J54" s="10">
        <v>0</v>
      </c>
      <c r="K54" s="13">
        <v>16</v>
      </c>
      <c r="L54" s="13">
        <v>0</v>
      </c>
      <c r="M54" s="13">
        <v>0</v>
      </c>
    </row>
    <row r="55" spans="1:13" x14ac:dyDescent="0.35">
      <c r="A55" s="1" t="str">
        <f>"201008"</f>
        <v>201008</v>
      </c>
      <c r="B55" s="1" t="s">
        <v>71</v>
      </c>
      <c r="C55" s="1" t="s">
        <v>64</v>
      </c>
      <c r="D55" s="1" t="s">
        <v>16</v>
      </c>
      <c r="E55" s="1">
        <v>2647</v>
      </c>
      <c r="F55" s="1">
        <v>2225</v>
      </c>
      <c r="G55" s="1">
        <v>2202</v>
      </c>
      <c r="H55" s="7">
        <v>23</v>
      </c>
      <c r="I55" s="10">
        <v>0</v>
      </c>
      <c r="J55" s="10">
        <v>0</v>
      </c>
      <c r="K55" s="13">
        <v>1</v>
      </c>
      <c r="L55" s="13">
        <v>0</v>
      </c>
      <c r="M55" s="13">
        <v>0</v>
      </c>
    </row>
    <row r="56" spans="1:13" x14ac:dyDescent="0.35">
      <c r="A56" s="1" t="str">
        <f>"201009"</f>
        <v>201009</v>
      </c>
      <c r="B56" s="1" t="s">
        <v>72</v>
      </c>
      <c r="C56" s="1" t="s">
        <v>64</v>
      </c>
      <c r="D56" s="1" t="s">
        <v>16</v>
      </c>
      <c r="E56" s="1">
        <v>5703</v>
      </c>
      <c r="F56" s="1">
        <v>4705</v>
      </c>
      <c r="G56" s="1">
        <v>4625</v>
      </c>
      <c r="H56" s="7">
        <v>80</v>
      </c>
      <c r="I56" s="10">
        <v>0</v>
      </c>
      <c r="J56" s="10">
        <v>0</v>
      </c>
      <c r="K56" s="13">
        <v>15</v>
      </c>
      <c r="L56" s="13">
        <v>0</v>
      </c>
      <c r="M56" s="13">
        <v>0</v>
      </c>
    </row>
    <row r="57" spans="1:13" x14ac:dyDescent="0.35">
      <c r="A57" s="2" t="s">
        <v>73</v>
      </c>
      <c r="B57" s="1"/>
      <c r="C57" s="1"/>
      <c r="D57" s="1"/>
      <c r="E57" s="1"/>
      <c r="F57" s="1"/>
      <c r="G57" s="1"/>
      <c r="H57" s="7"/>
      <c r="I57" s="10"/>
      <c r="J57" s="10"/>
      <c r="K57" s="13"/>
      <c r="L57" s="13"/>
      <c r="M57" s="13"/>
    </row>
    <row r="58" spans="1:13" x14ac:dyDescent="0.35">
      <c r="A58" s="1" t="str">
        <f>"206101"</f>
        <v>206101</v>
      </c>
      <c r="B58" s="1" t="s">
        <v>74</v>
      </c>
      <c r="C58" s="1" t="s">
        <v>16</v>
      </c>
      <c r="D58" s="1" t="s">
        <v>16</v>
      </c>
      <c r="E58" s="1">
        <v>258112</v>
      </c>
      <c r="F58" s="1">
        <v>210963</v>
      </c>
      <c r="G58" s="1">
        <v>208954</v>
      </c>
      <c r="H58" s="7">
        <v>2009</v>
      </c>
      <c r="I58" s="10">
        <v>1</v>
      </c>
      <c r="J58" s="10">
        <v>0</v>
      </c>
      <c r="K58" s="13">
        <v>685</v>
      </c>
      <c r="L58" s="13">
        <v>0</v>
      </c>
      <c r="M58" s="13">
        <v>0</v>
      </c>
    </row>
    <row r="59" spans="1:13" x14ac:dyDescent="0.35">
      <c r="A59" s="2" t="s">
        <v>75</v>
      </c>
      <c r="B59" s="2"/>
      <c r="C59" s="2"/>
      <c r="D59" s="2"/>
      <c r="E59" s="2">
        <v>578940</v>
      </c>
      <c r="F59" s="2">
        <v>474243</v>
      </c>
      <c r="G59" s="2">
        <v>466747</v>
      </c>
      <c r="H59" s="6">
        <v>7496</v>
      </c>
      <c r="I59" s="9">
        <v>21</v>
      </c>
      <c r="J59" s="9">
        <v>1</v>
      </c>
      <c r="K59" s="12">
        <v>1551</v>
      </c>
      <c r="L59" s="12">
        <v>0</v>
      </c>
      <c r="M59" s="12">
        <v>0</v>
      </c>
    </row>
  </sheetData>
  <sheetProtection algorithmName="SHA-512" hashValue="SzZBrGZOIr4nun7/52vKFwQ4c4BuA1zkxku21Dt7DefyTMS97y5BlXn1lAB7M8HV0kSV7OVoWj3PIbyaqBEBDQ==" saltValue="N8jNGNuQpY69Y+gBcO5Ulw==" spinCount="100000" sheet="1" objects="1" scenarios="1"/>
  <mergeCells count="1">
    <mergeCell ref="A1:M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8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rejestr_wyborcow_2025_kw_4_2026</vt:lpstr>
      <vt:lpstr>rejestr_wyborcow_2025_kw_4_2026!Obszar_wydruku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Dariusz Kulesza</dc:creator>
  <cp:lastModifiedBy>Dariusz Kulesza</cp:lastModifiedBy>
  <cp:lastPrinted>2026-01-16T08:41:32Z</cp:lastPrinted>
  <dcterms:created xsi:type="dcterms:W3CDTF">2026-01-16T08:16:30Z</dcterms:created>
  <dcterms:modified xsi:type="dcterms:W3CDTF">2026-01-16T09:47:54Z</dcterms:modified>
</cp:coreProperties>
</file>