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usz_kulesza\Documents\Meldunek Kwartalny\dane z gmin\Rok_2025_kw_1\"/>
    </mc:Choice>
  </mc:AlternateContent>
  <xr:revisionPtr revIDLastSave="0" documentId="8_{CF69179E-8819-4D96-9918-CDF05FC11D3B}" xr6:coauthVersionLast="36" xr6:coauthVersionMax="36" xr10:uidLastSave="{00000000-0000-0000-0000-000000000000}"/>
  <bookViews>
    <workbookView xWindow="0" yWindow="0" windowWidth="37330" windowHeight="16720" xr2:uid="{00000000-000D-0000-FFFF-FFFF00000000}"/>
  </bookViews>
  <sheets>
    <sheet name="rejestr_wyborcow_2025_kw_1_2025" sheetId="1" r:id="rId1"/>
  </sheets>
  <definedNames>
    <definedName name="_xlnm.Print_Area" localSheetId="0">rejestr_wyborcow_2025_kw_1_2025!$A$1:$M$59</definedName>
  </definedName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8" i="1"/>
  <c r="A49" i="1"/>
  <c r="A50" i="1"/>
  <c r="A51" i="1"/>
  <c r="A52" i="1"/>
  <c r="A53" i="1"/>
  <c r="A54" i="1"/>
  <c r="A55" i="1"/>
  <c r="A56" i="1"/>
  <c r="A58" i="1"/>
</calcChain>
</file>

<file path=xl/sharedStrings.xml><?xml version="1.0" encoding="utf-8"?>
<sst xmlns="http://schemas.openxmlformats.org/spreadsheetml/2006/main" count="171" uniqueCount="77">
  <si>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</si>
  <si>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</si>
  <si>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</si>
  <si>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</si>
  <si>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</si>
  <si>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</si>
  <si>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</si>
  <si>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</si>
  <si>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</si>
  <si>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</si>
  <si>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</si>
  <si>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</si>
  <si>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</si>
  <si>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białostocki</t>
  </si>
  <si>
    <t>gm. Choroszcz</t>
  </si>
  <si>
    <t>białostocki</t>
  </si>
  <si>
    <t>Białystok</t>
  </si>
  <si>
    <t>gm. Czarna Białostocka</t>
  </si>
  <si>
    <t>gm. Dobrzyniewo Duże</t>
  </si>
  <si>
    <t>gm. Gródek</t>
  </si>
  <si>
    <t>gm. Juchnowiec Kościelny</t>
  </si>
  <si>
    <t>gm. Łapy</t>
  </si>
  <si>
    <t>gm. Michałowo</t>
  </si>
  <si>
    <t>gm. Poświętne</t>
  </si>
  <si>
    <t>gm. Supraśl</t>
  </si>
  <si>
    <t>gm. Suraż</t>
  </si>
  <si>
    <t>gm. Turośń Kościelna</t>
  </si>
  <si>
    <t>gm. Tykocin</t>
  </si>
  <si>
    <t>gm. Wasilków</t>
  </si>
  <si>
    <t>gm. Zabłudów</t>
  </si>
  <si>
    <t>gm. Zawady</t>
  </si>
  <si>
    <t>gm. Grabówka</t>
  </si>
  <si>
    <t>Powiat bielski</t>
  </si>
  <si>
    <t>m. Bielsk Podlaski</t>
  </si>
  <si>
    <t>bielski</t>
  </si>
  <si>
    <t>m. Brańsk</t>
  </si>
  <si>
    <t>gm. Bielsk Podlaski</t>
  </si>
  <si>
    <t>gm. Boćki</t>
  </si>
  <si>
    <t>gm. Brańsk</t>
  </si>
  <si>
    <t>gm. Orla</t>
  </si>
  <si>
    <t>gm. Rudka</t>
  </si>
  <si>
    <t>gm. Wyszki</t>
  </si>
  <si>
    <t>Powiat hajnowski</t>
  </si>
  <si>
    <t>m. Hajnówka</t>
  </si>
  <si>
    <t>hajnowski</t>
  </si>
  <si>
    <t>gm. Białowieża</t>
  </si>
  <si>
    <t>gm. Czeremcha</t>
  </si>
  <si>
    <t>gm. Czyże</t>
  </si>
  <si>
    <t>gm. Dubicze Cerkiewne</t>
  </si>
  <si>
    <t>gm. Hajnówka</t>
  </si>
  <si>
    <t>gm. Kleszczele</t>
  </si>
  <si>
    <t>gm. Narew</t>
  </si>
  <si>
    <t>gm. Narewka</t>
  </si>
  <si>
    <t>Powiat moniecki</t>
  </si>
  <si>
    <t>gm. Goniądz</t>
  </si>
  <si>
    <t>moniecki</t>
  </si>
  <si>
    <t>gm. Jasionówka</t>
  </si>
  <si>
    <t>gm. Jaświły</t>
  </si>
  <si>
    <t>gm. Knyszyn</t>
  </si>
  <si>
    <t>gm. Krypno</t>
  </si>
  <si>
    <t>gm. Mońki</t>
  </si>
  <si>
    <t>gm. Trzcianne</t>
  </si>
  <si>
    <t>Powiat siemiatycki</t>
  </si>
  <si>
    <t>m. Siemiatycze</t>
  </si>
  <si>
    <t>siemiatycki</t>
  </si>
  <si>
    <t>gm. Drohiczyn</t>
  </si>
  <si>
    <t>gm. Dziadkowice</t>
  </si>
  <si>
    <t>gm. Grodzisk</t>
  </si>
  <si>
    <t>gm. Mielnik</t>
  </si>
  <si>
    <t>gm. Milejczyce</t>
  </si>
  <si>
    <t>gm. Nurzec-Stacja</t>
  </si>
  <si>
    <t>gm. Perlejewo</t>
  </si>
  <si>
    <t>gm. Siemiatycze</t>
  </si>
  <si>
    <t>Miasto na prawach powiatu</t>
  </si>
  <si>
    <t>m. Białystok</t>
  </si>
  <si>
    <t>Suma</t>
  </si>
  <si>
    <t>Delegatura KBW w Białymstoku - dane za I kwartał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</si>
</sst>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16" fillId="0" borderId="0" xfId="0" applyFont="1"/>
    <xf numFmtId="0" fontId="16" fillId="0" borderId="10" xfId="0" applyFont="1" applyBorder="1"/>
    <xf numFmtId="0" fontId="0" fillId="0" borderId="10" xfId="0" applyFont="1" applyBorder="1"/>
    <xf numFmtId="0" fontId="0" fillId="0" borderId="0" xfId="0" applyFont="1"/>
    <xf numFmtId="0" fontId="16" fillId="0" borderId="10" xfId="0" applyFont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16" fillId="33" borderId="10" xfId="0" applyFont="1" applyFill="1" applyBorder="1"/>
    <xf numFmtId="0" fontId="0" fillId="33" borderId="10" xfId="0" applyFill="1" applyBorder="1"/>
    <xf numFmtId="0" fontId="0" fillId="33" borderId="10" xfId="0" applyFont="1" applyFill="1" applyBorder="1"/>
    <xf numFmtId="0" fontId="16" fillId="34" borderId="10" xfId="0" applyFont="1" applyFill="1" applyBorder="1" applyAlignment="1">
      <alignment horizontal="center" wrapText="1"/>
    </xf>
    <xf numFmtId="0" fontId="16" fillId="34" borderId="10" xfId="0" applyFont="1" applyFill="1" applyBorder="1"/>
    <xf numFmtId="0" fontId="0" fillId="34" borderId="10" xfId="0" applyFill="1" applyBorder="1"/>
    <xf numFmtId="0" fontId="0" fillId="34" borderId="10" xfId="0" applyFont="1" applyFill="1" applyBorder="1"/>
    <xf numFmtId="0" fontId="16" fillId="35" borderId="10" xfId="0" applyFont="1" applyFill="1" applyBorder="1" applyAlignment="1">
      <alignment horizontal="center" wrapText="1"/>
    </xf>
    <xf numFmtId="0" fontId="16" fillId="35" borderId="10" xfId="0" applyFont="1" applyFill="1" applyBorder="1"/>
    <xf numFmtId="0" fontId="0" fillId="35" borderId="10" xfId="0" applyFill="1" applyBorder="1"/>
    <xf numFmtId="0" fontId="0" fillId="35" borderId="10" xfId="0" applyFont="1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workbookViewId="0">
      <selection activeCell="F58" sqref="F58"/>
    </sheetView>
  </sheetViews>
  <sheetFormatPr defaultRowHeight="14.5" x14ac:dyDescent="0.35"/>
  <cols>
    <col min="1" max="1" width="24.26953125" bestFit="1" customWidth="1"/>
    <col min="2" max="2" width="22.26953125" bestFit="1" customWidth="1"/>
    <col min="3" max="3" width="9.90625" customWidth="1"/>
    <col min="4" max="4" width="11" customWidth="1"/>
    <col min="5" max="5" width="12" customWidth="1"/>
    <col min="6" max="6" width="10.54296875" customWidth="1"/>
    <col min="7" max="7" width="22.90625" customWidth="1"/>
    <col min="8" max="8" width="21.90625" customWidth="1"/>
    <col min="9" max="9" width="22" customWidth="1"/>
    <col min="10" max="10" width="20.453125" customWidth="1"/>
    <col min="11" max="11" width="24.26953125" customWidth="1"/>
    <col min="12" max="13" width="28.6328125" customWidth="1"/>
  </cols>
  <sheetData>
    <row r="1" spans="1:13" x14ac:dyDescent="0.35">
      <c r="A1" s="2" t="s">
        <v>76</v>
      </c>
    </row>
    <row r="2" spans="1:13" ht="74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11" t="s">
        <v>8</v>
      </c>
      <c r="J2" s="11" t="s">
        <v>9</v>
      </c>
      <c r="K2" s="15" t="s">
        <v>10</v>
      </c>
      <c r="L2" s="15" t="s">
        <v>11</v>
      </c>
      <c r="M2" s="15" t="s">
        <v>12</v>
      </c>
    </row>
    <row r="3" spans="1:13" s="2" customFormat="1" x14ac:dyDescent="0.35">
      <c r="A3" s="3" t="s">
        <v>13</v>
      </c>
      <c r="B3" s="3"/>
      <c r="C3" s="3"/>
      <c r="D3" s="3"/>
      <c r="E3" s="3">
        <v>152607</v>
      </c>
      <c r="F3" s="3">
        <v>121973</v>
      </c>
      <c r="G3" s="3">
        <v>119264</v>
      </c>
      <c r="H3" s="8">
        <v>2675</v>
      </c>
      <c r="I3" s="12">
        <v>5</v>
      </c>
      <c r="J3" s="12">
        <v>1</v>
      </c>
      <c r="K3" s="16">
        <v>409</v>
      </c>
      <c r="L3" s="16">
        <v>0</v>
      </c>
      <c r="M3" s="16">
        <v>0</v>
      </c>
    </row>
    <row r="4" spans="1:13" x14ac:dyDescent="0.35">
      <c r="A4" s="1" t="str">
        <f>"200201"</f>
        <v>200201</v>
      </c>
      <c r="B4" s="1" t="s">
        <v>14</v>
      </c>
      <c r="C4" s="1" t="s">
        <v>15</v>
      </c>
      <c r="D4" s="1" t="s">
        <v>16</v>
      </c>
      <c r="E4" s="1">
        <v>17002</v>
      </c>
      <c r="F4" s="1">
        <v>13414</v>
      </c>
      <c r="G4" s="1">
        <v>13288</v>
      </c>
      <c r="H4" s="9">
        <v>110</v>
      </c>
      <c r="I4" s="13">
        <v>0</v>
      </c>
      <c r="J4" s="13">
        <v>0</v>
      </c>
      <c r="K4" s="17">
        <v>107</v>
      </c>
      <c r="L4" s="17">
        <v>0</v>
      </c>
      <c r="M4" s="17">
        <v>0</v>
      </c>
    </row>
    <row r="5" spans="1:13" x14ac:dyDescent="0.35">
      <c r="A5" s="1" t="str">
        <f>"200202"</f>
        <v>200202</v>
      </c>
      <c r="B5" s="1" t="s">
        <v>17</v>
      </c>
      <c r="C5" s="1" t="s">
        <v>15</v>
      </c>
      <c r="D5" s="1" t="s">
        <v>16</v>
      </c>
      <c r="E5" s="1">
        <v>10154</v>
      </c>
      <c r="F5" s="1">
        <v>8377</v>
      </c>
      <c r="G5" s="1">
        <v>8297</v>
      </c>
      <c r="H5" s="9">
        <v>78</v>
      </c>
      <c r="I5" s="13">
        <v>0</v>
      </c>
      <c r="J5" s="13">
        <v>0</v>
      </c>
      <c r="K5" s="17">
        <v>9</v>
      </c>
      <c r="L5" s="17">
        <v>0</v>
      </c>
      <c r="M5" s="17">
        <v>0</v>
      </c>
    </row>
    <row r="6" spans="1:13" x14ac:dyDescent="0.35">
      <c r="A6" s="1" t="str">
        <f>"200203"</f>
        <v>200203</v>
      </c>
      <c r="B6" s="1" t="s">
        <v>18</v>
      </c>
      <c r="C6" s="1" t="s">
        <v>15</v>
      </c>
      <c r="D6" s="1" t="s">
        <v>16</v>
      </c>
      <c r="E6" s="1">
        <v>10209</v>
      </c>
      <c r="F6" s="1">
        <v>7964</v>
      </c>
      <c r="G6" s="1">
        <v>7792</v>
      </c>
      <c r="H6" s="9">
        <v>169</v>
      </c>
      <c r="I6" s="13">
        <v>0</v>
      </c>
      <c r="J6" s="13">
        <v>0</v>
      </c>
      <c r="K6" s="17">
        <v>19</v>
      </c>
      <c r="L6" s="17">
        <v>0</v>
      </c>
      <c r="M6" s="17">
        <v>0</v>
      </c>
    </row>
    <row r="7" spans="1:13" x14ac:dyDescent="0.35">
      <c r="A7" s="1" t="str">
        <f>"200204"</f>
        <v>200204</v>
      </c>
      <c r="B7" s="1" t="s">
        <v>19</v>
      </c>
      <c r="C7" s="1" t="s">
        <v>15</v>
      </c>
      <c r="D7" s="1" t="s">
        <v>16</v>
      </c>
      <c r="E7" s="1">
        <v>4943</v>
      </c>
      <c r="F7" s="1">
        <v>4159</v>
      </c>
      <c r="G7" s="1">
        <v>3985</v>
      </c>
      <c r="H7" s="9">
        <v>174</v>
      </c>
      <c r="I7" s="13">
        <v>0</v>
      </c>
      <c r="J7" s="13">
        <v>0</v>
      </c>
      <c r="K7" s="17">
        <v>16</v>
      </c>
      <c r="L7" s="17">
        <v>0</v>
      </c>
      <c r="M7" s="17">
        <v>0</v>
      </c>
    </row>
    <row r="8" spans="1:13" x14ac:dyDescent="0.35">
      <c r="A8" s="1" t="str">
        <f>"200205"</f>
        <v>200205</v>
      </c>
      <c r="B8" s="1" t="s">
        <v>20</v>
      </c>
      <c r="C8" s="1" t="s">
        <v>15</v>
      </c>
      <c r="D8" s="1" t="s">
        <v>16</v>
      </c>
      <c r="E8" s="1">
        <v>17343</v>
      </c>
      <c r="F8" s="1">
        <v>13562</v>
      </c>
      <c r="G8" s="1">
        <v>13138</v>
      </c>
      <c r="H8" s="9">
        <v>424</v>
      </c>
      <c r="I8" s="13">
        <v>3</v>
      </c>
      <c r="J8" s="13">
        <v>1</v>
      </c>
      <c r="K8" s="17">
        <v>28</v>
      </c>
      <c r="L8" s="17">
        <v>0</v>
      </c>
      <c r="M8" s="17">
        <v>0</v>
      </c>
    </row>
    <row r="9" spans="1:13" x14ac:dyDescent="0.35">
      <c r="A9" s="1" t="str">
        <f>"200206"</f>
        <v>200206</v>
      </c>
      <c r="B9" s="1" t="s">
        <v>21</v>
      </c>
      <c r="C9" s="1" t="s">
        <v>15</v>
      </c>
      <c r="D9" s="1" t="s">
        <v>16</v>
      </c>
      <c r="E9" s="1">
        <v>19881</v>
      </c>
      <c r="F9" s="1">
        <v>16542</v>
      </c>
      <c r="G9" s="1">
        <v>16327</v>
      </c>
      <c r="H9" s="9">
        <v>215</v>
      </c>
      <c r="I9" s="13">
        <v>0</v>
      </c>
      <c r="J9" s="13">
        <v>0</v>
      </c>
      <c r="K9" s="17">
        <v>48</v>
      </c>
      <c r="L9" s="17">
        <v>0</v>
      </c>
      <c r="M9" s="17">
        <v>0</v>
      </c>
    </row>
    <row r="10" spans="1:13" x14ac:dyDescent="0.35">
      <c r="A10" s="1" t="str">
        <f>"200207"</f>
        <v>200207</v>
      </c>
      <c r="B10" s="1" t="s">
        <v>22</v>
      </c>
      <c r="C10" s="1" t="s">
        <v>15</v>
      </c>
      <c r="D10" s="1" t="s">
        <v>16</v>
      </c>
      <c r="E10" s="1">
        <v>6027</v>
      </c>
      <c r="F10" s="1">
        <v>5049</v>
      </c>
      <c r="G10" s="1">
        <v>4852</v>
      </c>
      <c r="H10" s="9">
        <v>197</v>
      </c>
      <c r="I10" s="13">
        <v>1</v>
      </c>
      <c r="J10" s="13">
        <v>0</v>
      </c>
      <c r="K10" s="17">
        <v>35</v>
      </c>
      <c r="L10" s="17">
        <v>0</v>
      </c>
      <c r="M10" s="17">
        <v>0</v>
      </c>
    </row>
    <row r="11" spans="1:13" x14ac:dyDescent="0.35">
      <c r="A11" s="1" t="str">
        <f>"200208"</f>
        <v>200208</v>
      </c>
      <c r="B11" s="1" t="s">
        <v>23</v>
      </c>
      <c r="C11" s="1" t="s">
        <v>15</v>
      </c>
      <c r="D11" s="1" t="s">
        <v>16</v>
      </c>
      <c r="E11" s="1">
        <v>3215</v>
      </c>
      <c r="F11" s="1">
        <v>2623</v>
      </c>
      <c r="G11" s="1">
        <v>2608</v>
      </c>
      <c r="H11" s="9">
        <v>15</v>
      </c>
      <c r="I11" s="13">
        <v>0</v>
      </c>
      <c r="J11" s="13">
        <v>0</v>
      </c>
      <c r="K11" s="17">
        <v>12</v>
      </c>
      <c r="L11" s="17">
        <v>0</v>
      </c>
      <c r="M11" s="17">
        <v>0</v>
      </c>
    </row>
    <row r="12" spans="1:13" x14ac:dyDescent="0.35">
      <c r="A12" s="1" t="str">
        <f>"200209"</f>
        <v>200209</v>
      </c>
      <c r="B12" s="1" t="s">
        <v>24</v>
      </c>
      <c r="C12" s="1" t="s">
        <v>15</v>
      </c>
      <c r="D12" s="1" t="s">
        <v>16</v>
      </c>
      <c r="E12" s="1">
        <v>6738</v>
      </c>
      <c r="F12" s="1">
        <v>5566</v>
      </c>
      <c r="G12" s="1">
        <v>5418</v>
      </c>
      <c r="H12" s="9">
        <v>148</v>
      </c>
      <c r="I12" s="13">
        <v>0</v>
      </c>
      <c r="J12" s="13">
        <v>0</v>
      </c>
      <c r="K12" s="17">
        <v>14</v>
      </c>
      <c r="L12" s="17">
        <v>0</v>
      </c>
      <c r="M12" s="17">
        <v>0</v>
      </c>
    </row>
    <row r="13" spans="1:13" x14ac:dyDescent="0.35">
      <c r="A13" s="1" t="str">
        <f>"200210"</f>
        <v>200210</v>
      </c>
      <c r="B13" s="1" t="s">
        <v>25</v>
      </c>
      <c r="C13" s="1" t="s">
        <v>15</v>
      </c>
      <c r="D13" s="1" t="s">
        <v>16</v>
      </c>
      <c r="E13" s="1">
        <v>1917</v>
      </c>
      <c r="F13" s="1">
        <v>1550</v>
      </c>
      <c r="G13" s="1">
        <v>1517</v>
      </c>
      <c r="H13" s="9">
        <v>33</v>
      </c>
      <c r="I13" s="13">
        <v>0</v>
      </c>
      <c r="J13" s="13">
        <v>0</v>
      </c>
      <c r="K13" s="17">
        <v>4</v>
      </c>
      <c r="L13" s="17">
        <v>0</v>
      </c>
      <c r="M13" s="17">
        <v>0</v>
      </c>
    </row>
    <row r="14" spans="1:13" x14ac:dyDescent="0.35">
      <c r="A14" s="1" t="str">
        <f>"200211"</f>
        <v>200211</v>
      </c>
      <c r="B14" s="1" t="s">
        <v>26</v>
      </c>
      <c r="C14" s="1" t="s">
        <v>15</v>
      </c>
      <c r="D14" s="1" t="s">
        <v>16</v>
      </c>
      <c r="E14" s="1">
        <v>6988</v>
      </c>
      <c r="F14" s="1">
        <v>5511</v>
      </c>
      <c r="G14" s="1">
        <v>5281</v>
      </c>
      <c r="H14" s="9">
        <v>230</v>
      </c>
      <c r="I14" s="13">
        <v>0</v>
      </c>
      <c r="J14" s="13">
        <v>0</v>
      </c>
      <c r="K14" s="17">
        <v>11</v>
      </c>
      <c r="L14" s="17">
        <v>0</v>
      </c>
      <c r="M14" s="17">
        <v>0</v>
      </c>
    </row>
    <row r="15" spans="1:13" x14ac:dyDescent="0.35">
      <c r="A15" s="1" t="str">
        <f>"200212"</f>
        <v>200212</v>
      </c>
      <c r="B15" s="1" t="s">
        <v>27</v>
      </c>
      <c r="C15" s="1" t="s">
        <v>15</v>
      </c>
      <c r="D15" s="1" t="s">
        <v>16</v>
      </c>
      <c r="E15" s="1">
        <v>5883</v>
      </c>
      <c r="F15" s="1">
        <v>4828</v>
      </c>
      <c r="G15" s="1">
        <v>4759</v>
      </c>
      <c r="H15" s="9">
        <v>67</v>
      </c>
      <c r="I15" s="13">
        <v>1</v>
      </c>
      <c r="J15" s="13">
        <v>0</v>
      </c>
      <c r="K15" s="17">
        <v>24</v>
      </c>
      <c r="L15" s="17">
        <v>0</v>
      </c>
      <c r="M15" s="17">
        <v>0</v>
      </c>
    </row>
    <row r="16" spans="1:13" x14ac:dyDescent="0.35">
      <c r="A16" s="1" t="str">
        <f>"200213"</f>
        <v>200213</v>
      </c>
      <c r="B16" s="1" t="s">
        <v>28</v>
      </c>
      <c r="C16" s="1" t="s">
        <v>15</v>
      </c>
      <c r="D16" s="1" t="s">
        <v>16</v>
      </c>
      <c r="E16" s="1">
        <v>19146</v>
      </c>
      <c r="F16" s="1">
        <v>14646</v>
      </c>
      <c r="G16" s="1">
        <v>14385</v>
      </c>
      <c r="H16" s="9">
        <v>252</v>
      </c>
      <c r="I16" s="13">
        <v>0</v>
      </c>
      <c r="J16" s="13">
        <v>0</v>
      </c>
      <c r="K16" s="17">
        <v>33</v>
      </c>
      <c r="L16" s="17">
        <v>0</v>
      </c>
      <c r="M16" s="17">
        <v>0</v>
      </c>
    </row>
    <row r="17" spans="1:13" x14ac:dyDescent="0.35">
      <c r="A17" s="1" t="str">
        <f>"200214"</f>
        <v>200214</v>
      </c>
      <c r="B17" s="1" t="s">
        <v>29</v>
      </c>
      <c r="C17" s="1" t="s">
        <v>15</v>
      </c>
      <c r="D17" s="1" t="s">
        <v>16</v>
      </c>
      <c r="E17" s="1">
        <v>9724</v>
      </c>
      <c r="F17" s="1">
        <v>7713</v>
      </c>
      <c r="G17" s="1">
        <v>7507</v>
      </c>
      <c r="H17" s="9">
        <v>204</v>
      </c>
      <c r="I17" s="13">
        <v>0</v>
      </c>
      <c r="J17" s="13">
        <v>0</v>
      </c>
      <c r="K17" s="17">
        <v>32</v>
      </c>
      <c r="L17" s="17">
        <v>0</v>
      </c>
      <c r="M17" s="17">
        <v>0</v>
      </c>
    </row>
    <row r="18" spans="1:13" x14ac:dyDescent="0.35">
      <c r="A18" s="1" t="str">
        <f>"200215"</f>
        <v>200215</v>
      </c>
      <c r="B18" s="1" t="s">
        <v>30</v>
      </c>
      <c r="C18" s="1" t="s">
        <v>15</v>
      </c>
      <c r="D18" s="1" t="s">
        <v>16</v>
      </c>
      <c r="E18" s="1">
        <v>2559</v>
      </c>
      <c r="F18" s="1">
        <v>2137</v>
      </c>
      <c r="G18" s="1">
        <v>2088</v>
      </c>
      <c r="H18" s="9">
        <v>49</v>
      </c>
      <c r="I18" s="13">
        <v>0</v>
      </c>
      <c r="J18" s="13">
        <v>0</v>
      </c>
      <c r="K18" s="17">
        <v>8</v>
      </c>
      <c r="L18" s="17">
        <v>0</v>
      </c>
      <c r="M18" s="17">
        <v>0</v>
      </c>
    </row>
    <row r="19" spans="1:13" x14ac:dyDescent="0.35">
      <c r="A19" s="1" t="str">
        <f>"200216"</f>
        <v>200216</v>
      </c>
      <c r="B19" s="1" t="s">
        <v>31</v>
      </c>
      <c r="C19" s="1" t="s">
        <v>15</v>
      </c>
      <c r="D19" s="1" t="s">
        <v>16</v>
      </c>
      <c r="E19" s="1">
        <v>10878</v>
      </c>
      <c r="F19" s="1">
        <v>8332</v>
      </c>
      <c r="G19" s="1">
        <v>8022</v>
      </c>
      <c r="H19" s="9">
        <v>310</v>
      </c>
      <c r="I19" s="13">
        <v>0</v>
      </c>
      <c r="J19" s="13">
        <v>0</v>
      </c>
      <c r="K19" s="17">
        <v>9</v>
      </c>
      <c r="L19" s="17">
        <v>0</v>
      </c>
      <c r="M19" s="17">
        <v>0</v>
      </c>
    </row>
    <row r="20" spans="1:13" s="2" customFormat="1" x14ac:dyDescent="0.35">
      <c r="A20" s="3" t="s">
        <v>32</v>
      </c>
      <c r="B20" s="3"/>
      <c r="C20" s="3"/>
      <c r="D20" s="3"/>
      <c r="E20" s="3">
        <v>51241</v>
      </c>
      <c r="F20" s="3">
        <v>42468</v>
      </c>
      <c r="G20" s="3">
        <v>41542</v>
      </c>
      <c r="H20" s="8">
        <v>926</v>
      </c>
      <c r="I20" s="12">
        <v>1</v>
      </c>
      <c r="J20" s="12">
        <v>0</v>
      </c>
      <c r="K20" s="16">
        <v>104</v>
      </c>
      <c r="L20" s="16">
        <v>0</v>
      </c>
      <c r="M20" s="16">
        <v>0</v>
      </c>
    </row>
    <row r="21" spans="1:13" x14ac:dyDescent="0.35">
      <c r="A21" s="1" t="str">
        <f>"200301"</f>
        <v>200301</v>
      </c>
      <c r="B21" s="1" t="s">
        <v>33</v>
      </c>
      <c r="C21" s="1" t="s">
        <v>34</v>
      </c>
      <c r="D21" s="1" t="s">
        <v>16</v>
      </c>
      <c r="E21" s="1">
        <v>23186</v>
      </c>
      <c r="F21" s="1">
        <v>19222</v>
      </c>
      <c r="G21" s="1">
        <v>19067</v>
      </c>
      <c r="H21" s="9">
        <v>155</v>
      </c>
      <c r="I21" s="13">
        <v>1</v>
      </c>
      <c r="J21" s="13">
        <v>0</v>
      </c>
      <c r="K21" s="17">
        <v>51</v>
      </c>
      <c r="L21" s="17">
        <v>0</v>
      </c>
      <c r="M21" s="17">
        <v>0</v>
      </c>
    </row>
    <row r="22" spans="1:13" x14ac:dyDescent="0.35">
      <c r="A22" s="1" t="str">
        <f>"200302"</f>
        <v>200302</v>
      </c>
      <c r="B22" s="1" t="s">
        <v>35</v>
      </c>
      <c r="C22" s="1" t="s">
        <v>34</v>
      </c>
      <c r="D22" s="1" t="s">
        <v>16</v>
      </c>
      <c r="E22" s="1">
        <v>3568</v>
      </c>
      <c r="F22" s="1">
        <v>2897</v>
      </c>
      <c r="G22" s="1">
        <v>2841</v>
      </c>
      <c r="H22" s="9">
        <v>56</v>
      </c>
      <c r="I22" s="13">
        <v>0</v>
      </c>
      <c r="J22" s="13">
        <v>0</v>
      </c>
      <c r="K22" s="17">
        <v>14</v>
      </c>
      <c r="L22" s="17">
        <v>0</v>
      </c>
      <c r="M22" s="17">
        <v>0</v>
      </c>
    </row>
    <row r="23" spans="1:13" x14ac:dyDescent="0.35">
      <c r="A23" s="1" t="str">
        <f>"200303"</f>
        <v>200303</v>
      </c>
      <c r="B23" s="1" t="s">
        <v>36</v>
      </c>
      <c r="C23" s="1" t="s">
        <v>34</v>
      </c>
      <c r="D23" s="1" t="s">
        <v>16</v>
      </c>
      <c r="E23" s="1">
        <v>6650</v>
      </c>
      <c r="F23" s="1">
        <v>5548</v>
      </c>
      <c r="G23" s="1">
        <v>5169</v>
      </c>
      <c r="H23" s="9">
        <v>379</v>
      </c>
      <c r="I23" s="13">
        <v>0</v>
      </c>
      <c r="J23" s="13">
        <v>0</v>
      </c>
      <c r="K23" s="17">
        <v>6</v>
      </c>
      <c r="L23" s="17">
        <v>0</v>
      </c>
      <c r="M23" s="17">
        <v>0</v>
      </c>
    </row>
    <row r="24" spans="1:13" x14ac:dyDescent="0.35">
      <c r="A24" s="1" t="str">
        <f>"200304"</f>
        <v>200304</v>
      </c>
      <c r="B24" s="1" t="s">
        <v>37</v>
      </c>
      <c r="C24" s="1" t="s">
        <v>34</v>
      </c>
      <c r="D24" s="1" t="s">
        <v>16</v>
      </c>
      <c r="E24" s="1">
        <v>4025</v>
      </c>
      <c r="F24" s="1">
        <v>3348</v>
      </c>
      <c r="G24" s="1">
        <v>3218</v>
      </c>
      <c r="H24" s="9">
        <v>130</v>
      </c>
      <c r="I24" s="13">
        <v>0</v>
      </c>
      <c r="J24" s="13">
        <v>0</v>
      </c>
      <c r="K24" s="17">
        <v>7</v>
      </c>
      <c r="L24" s="17">
        <v>0</v>
      </c>
      <c r="M24" s="17">
        <v>0</v>
      </c>
    </row>
    <row r="25" spans="1:13" x14ac:dyDescent="0.35">
      <c r="A25" s="1" t="str">
        <f>"200305"</f>
        <v>200305</v>
      </c>
      <c r="B25" s="1" t="s">
        <v>38</v>
      </c>
      <c r="C25" s="1" t="s">
        <v>34</v>
      </c>
      <c r="D25" s="1" t="s">
        <v>16</v>
      </c>
      <c r="E25" s="1">
        <v>5403</v>
      </c>
      <c r="F25" s="1">
        <v>4434</v>
      </c>
      <c r="G25" s="1">
        <v>4403</v>
      </c>
      <c r="H25" s="9">
        <v>31</v>
      </c>
      <c r="I25" s="13">
        <v>0</v>
      </c>
      <c r="J25" s="13">
        <v>0</v>
      </c>
      <c r="K25" s="17">
        <v>11</v>
      </c>
      <c r="L25" s="17">
        <v>0</v>
      </c>
      <c r="M25" s="17">
        <v>0</v>
      </c>
    </row>
    <row r="26" spans="1:13" x14ac:dyDescent="0.35">
      <c r="A26" s="1" t="str">
        <f>"200306"</f>
        <v>200306</v>
      </c>
      <c r="B26" s="1" t="s">
        <v>39</v>
      </c>
      <c r="C26" s="1" t="s">
        <v>34</v>
      </c>
      <c r="D26" s="1" t="s">
        <v>16</v>
      </c>
      <c r="E26" s="1">
        <v>2552</v>
      </c>
      <c r="F26" s="1">
        <v>2191</v>
      </c>
      <c r="G26" s="1">
        <v>2058</v>
      </c>
      <c r="H26" s="9">
        <v>133</v>
      </c>
      <c r="I26" s="13">
        <v>0</v>
      </c>
      <c r="J26" s="13">
        <v>0</v>
      </c>
      <c r="K26" s="17">
        <v>5</v>
      </c>
      <c r="L26" s="17">
        <v>0</v>
      </c>
      <c r="M26" s="17">
        <v>0</v>
      </c>
    </row>
    <row r="27" spans="1:13" x14ac:dyDescent="0.35">
      <c r="A27" s="1" t="str">
        <f>"200307"</f>
        <v>200307</v>
      </c>
      <c r="B27" s="1" t="s">
        <v>40</v>
      </c>
      <c r="C27" s="1" t="s">
        <v>34</v>
      </c>
      <c r="D27" s="1" t="s">
        <v>16</v>
      </c>
      <c r="E27" s="1">
        <v>1726</v>
      </c>
      <c r="F27" s="1">
        <v>1441</v>
      </c>
      <c r="G27" s="1">
        <v>1428</v>
      </c>
      <c r="H27" s="9">
        <v>13</v>
      </c>
      <c r="I27" s="13">
        <v>0</v>
      </c>
      <c r="J27" s="13">
        <v>0</v>
      </c>
      <c r="K27" s="17">
        <v>1</v>
      </c>
      <c r="L27" s="17">
        <v>0</v>
      </c>
      <c r="M27" s="17">
        <v>0</v>
      </c>
    </row>
    <row r="28" spans="1:13" x14ac:dyDescent="0.35">
      <c r="A28" s="1" t="str">
        <f>"200308"</f>
        <v>200308</v>
      </c>
      <c r="B28" s="1" t="s">
        <v>41</v>
      </c>
      <c r="C28" s="1" t="s">
        <v>34</v>
      </c>
      <c r="D28" s="1" t="s">
        <v>16</v>
      </c>
      <c r="E28" s="1">
        <v>4131</v>
      </c>
      <c r="F28" s="1">
        <v>3387</v>
      </c>
      <c r="G28" s="1">
        <v>3358</v>
      </c>
      <c r="H28" s="9">
        <v>29</v>
      </c>
      <c r="I28" s="13">
        <v>0</v>
      </c>
      <c r="J28" s="13">
        <v>0</v>
      </c>
      <c r="K28" s="17">
        <v>9</v>
      </c>
      <c r="L28" s="17">
        <v>0</v>
      </c>
      <c r="M28" s="17">
        <v>0</v>
      </c>
    </row>
    <row r="29" spans="1:13" s="2" customFormat="1" x14ac:dyDescent="0.35">
      <c r="A29" s="3" t="s">
        <v>42</v>
      </c>
      <c r="B29" s="3"/>
      <c r="C29" s="3"/>
      <c r="D29" s="3"/>
      <c r="E29" s="3">
        <v>38999</v>
      </c>
      <c r="F29" s="3">
        <v>33206</v>
      </c>
      <c r="G29" s="3">
        <v>32346</v>
      </c>
      <c r="H29" s="8">
        <v>859</v>
      </c>
      <c r="I29" s="12">
        <v>7</v>
      </c>
      <c r="J29" s="12">
        <v>0</v>
      </c>
      <c r="K29" s="16">
        <v>112</v>
      </c>
      <c r="L29" s="16">
        <v>0</v>
      </c>
      <c r="M29" s="16">
        <v>0</v>
      </c>
    </row>
    <row r="30" spans="1:13" x14ac:dyDescent="0.35">
      <c r="A30" s="1" t="str">
        <f>"200501"</f>
        <v>200501</v>
      </c>
      <c r="B30" s="1" t="s">
        <v>43</v>
      </c>
      <c r="C30" s="1" t="s">
        <v>44</v>
      </c>
      <c r="D30" s="1" t="s">
        <v>16</v>
      </c>
      <c r="E30" s="1">
        <v>18587</v>
      </c>
      <c r="F30" s="1">
        <v>15603</v>
      </c>
      <c r="G30" s="1">
        <v>15510</v>
      </c>
      <c r="H30" s="9">
        <v>93</v>
      </c>
      <c r="I30" s="13">
        <v>0</v>
      </c>
      <c r="J30" s="13">
        <v>0</v>
      </c>
      <c r="K30" s="17">
        <v>49</v>
      </c>
      <c r="L30" s="17">
        <v>0</v>
      </c>
      <c r="M30" s="17">
        <v>0</v>
      </c>
    </row>
    <row r="31" spans="1:13" x14ac:dyDescent="0.35">
      <c r="A31" s="1" t="str">
        <f>"200502"</f>
        <v>200502</v>
      </c>
      <c r="B31" s="1" t="s">
        <v>45</v>
      </c>
      <c r="C31" s="1" t="s">
        <v>44</v>
      </c>
      <c r="D31" s="1" t="s">
        <v>16</v>
      </c>
      <c r="E31" s="1">
        <v>1970</v>
      </c>
      <c r="F31" s="1">
        <v>1725</v>
      </c>
      <c r="G31" s="1">
        <v>1597</v>
      </c>
      <c r="H31" s="9">
        <v>128</v>
      </c>
      <c r="I31" s="13">
        <v>5</v>
      </c>
      <c r="J31" s="13">
        <v>0</v>
      </c>
      <c r="K31" s="17">
        <v>12</v>
      </c>
      <c r="L31" s="17">
        <v>0</v>
      </c>
      <c r="M31" s="17">
        <v>0</v>
      </c>
    </row>
    <row r="32" spans="1:13" x14ac:dyDescent="0.35">
      <c r="A32" s="1" t="str">
        <f>"200503"</f>
        <v>200503</v>
      </c>
      <c r="B32" s="1" t="s">
        <v>46</v>
      </c>
      <c r="C32" s="1" t="s">
        <v>44</v>
      </c>
      <c r="D32" s="1" t="s">
        <v>16</v>
      </c>
      <c r="E32" s="1">
        <v>2794</v>
      </c>
      <c r="F32" s="1">
        <v>2427</v>
      </c>
      <c r="G32" s="1">
        <v>2366</v>
      </c>
      <c r="H32" s="9">
        <v>61</v>
      </c>
      <c r="I32" s="13">
        <v>0</v>
      </c>
      <c r="J32" s="13">
        <v>0</v>
      </c>
      <c r="K32" s="17">
        <v>13</v>
      </c>
      <c r="L32" s="17">
        <v>0</v>
      </c>
      <c r="M32" s="17">
        <v>0</v>
      </c>
    </row>
    <row r="33" spans="1:13" x14ac:dyDescent="0.35">
      <c r="A33" s="1" t="str">
        <f>"200504"</f>
        <v>200504</v>
      </c>
      <c r="B33" s="1" t="s">
        <v>47</v>
      </c>
      <c r="C33" s="1" t="s">
        <v>44</v>
      </c>
      <c r="D33" s="1" t="s">
        <v>16</v>
      </c>
      <c r="E33" s="1">
        <v>1811</v>
      </c>
      <c r="F33" s="1">
        <v>1579</v>
      </c>
      <c r="G33" s="1">
        <v>1533</v>
      </c>
      <c r="H33" s="9">
        <v>46</v>
      </c>
      <c r="I33" s="13">
        <v>0</v>
      </c>
      <c r="J33" s="13">
        <v>0</v>
      </c>
      <c r="K33" s="17">
        <v>7</v>
      </c>
      <c r="L33" s="17">
        <v>0</v>
      </c>
      <c r="M33" s="17">
        <v>0</v>
      </c>
    </row>
    <row r="34" spans="1:13" x14ac:dyDescent="0.35">
      <c r="A34" s="1" t="str">
        <f>"200505"</f>
        <v>200505</v>
      </c>
      <c r="B34" s="1" t="s">
        <v>48</v>
      </c>
      <c r="C34" s="1" t="s">
        <v>44</v>
      </c>
      <c r="D34" s="1" t="s">
        <v>16</v>
      </c>
      <c r="E34" s="1">
        <v>1378</v>
      </c>
      <c r="F34" s="1">
        <v>1219</v>
      </c>
      <c r="G34" s="1">
        <v>1172</v>
      </c>
      <c r="H34" s="9">
        <v>46</v>
      </c>
      <c r="I34" s="13">
        <v>0</v>
      </c>
      <c r="J34" s="13">
        <v>0</v>
      </c>
      <c r="K34" s="17">
        <v>3</v>
      </c>
      <c r="L34" s="17">
        <v>0</v>
      </c>
      <c r="M34" s="17">
        <v>0</v>
      </c>
    </row>
    <row r="35" spans="1:13" x14ac:dyDescent="0.35">
      <c r="A35" s="1" t="str">
        <f>"200506"</f>
        <v>200506</v>
      </c>
      <c r="B35" s="1" t="s">
        <v>49</v>
      </c>
      <c r="C35" s="1" t="s">
        <v>44</v>
      </c>
      <c r="D35" s="1" t="s">
        <v>16</v>
      </c>
      <c r="E35" s="1">
        <v>3713</v>
      </c>
      <c r="F35" s="1">
        <v>3135</v>
      </c>
      <c r="G35" s="1">
        <v>3008</v>
      </c>
      <c r="H35" s="9">
        <v>127</v>
      </c>
      <c r="I35" s="13">
        <v>0</v>
      </c>
      <c r="J35" s="13">
        <v>0</v>
      </c>
      <c r="K35" s="17">
        <v>3</v>
      </c>
      <c r="L35" s="17">
        <v>0</v>
      </c>
      <c r="M35" s="17">
        <v>0</v>
      </c>
    </row>
    <row r="36" spans="1:13" x14ac:dyDescent="0.35">
      <c r="A36" s="1" t="str">
        <f>"200507"</f>
        <v>200507</v>
      </c>
      <c r="B36" s="1" t="s">
        <v>50</v>
      </c>
      <c r="C36" s="1" t="s">
        <v>44</v>
      </c>
      <c r="D36" s="1" t="s">
        <v>16</v>
      </c>
      <c r="E36" s="1">
        <v>2223</v>
      </c>
      <c r="F36" s="1">
        <v>1921</v>
      </c>
      <c r="G36" s="1">
        <v>1862</v>
      </c>
      <c r="H36" s="9">
        <v>59</v>
      </c>
      <c r="I36" s="13">
        <v>1</v>
      </c>
      <c r="J36" s="13">
        <v>0</v>
      </c>
      <c r="K36" s="17">
        <v>7</v>
      </c>
      <c r="L36" s="17">
        <v>0</v>
      </c>
      <c r="M36" s="17">
        <v>0</v>
      </c>
    </row>
    <row r="37" spans="1:13" x14ac:dyDescent="0.35">
      <c r="A37" s="1" t="str">
        <f>"200508"</f>
        <v>200508</v>
      </c>
      <c r="B37" s="1" t="s">
        <v>51</v>
      </c>
      <c r="C37" s="1" t="s">
        <v>44</v>
      </c>
      <c r="D37" s="1" t="s">
        <v>16</v>
      </c>
      <c r="E37" s="1">
        <v>3256</v>
      </c>
      <c r="F37" s="1">
        <v>2793</v>
      </c>
      <c r="G37" s="1">
        <v>2586</v>
      </c>
      <c r="H37" s="9">
        <v>207</v>
      </c>
      <c r="I37" s="13">
        <v>0</v>
      </c>
      <c r="J37" s="13">
        <v>0</v>
      </c>
      <c r="K37" s="17">
        <v>11</v>
      </c>
      <c r="L37" s="17">
        <v>0</v>
      </c>
      <c r="M37" s="17">
        <v>0</v>
      </c>
    </row>
    <row r="38" spans="1:13" x14ac:dyDescent="0.35">
      <c r="A38" s="1" t="str">
        <f>"200509"</f>
        <v>200509</v>
      </c>
      <c r="B38" s="1" t="s">
        <v>52</v>
      </c>
      <c r="C38" s="1" t="s">
        <v>44</v>
      </c>
      <c r="D38" s="1" t="s">
        <v>16</v>
      </c>
      <c r="E38" s="1">
        <v>3267</v>
      </c>
      <c r="F38" s="1">
        <v>2804</v>
      </c>
      <c r="G38" s="1">
        <v>2712</v>
      </c>
      <c r="H38" s="9">
        <v>92</v>
      </c>
      <c r="I38" s="13">
        <v>1</v>
      </c>
      <c r="J38" s="13">
        <v>0</v>
      </c>
      <c r="K38" s="17">
        <v>7</v>
      </c>
      <c r="L38" s="17">
        <v>0</v>
      </c>
      <c r="M38" s="17">
        <v>0</v>
      </c>
    </row>
    <row r="39" spans="1:13" s="2" customFormat="1" x14ac:dyDescent="0.35">
      <c r="A39" s="3" t="s">
        <v>53</v>
      </c>
      <c r="B39" s="3"/>
      <c r="C39" s="3"/>
      <c r="D39" s="3"/>
      <c r="E39" s="3">
        <v>37751</v>
      </c>
      <c r="F39" s="3">
        <v>31356</v>
      </c>
      <c r="G39" s="3">
        <v>30834</v>
      </c>
      <c r="H39" s="8">
        <v>516</v>
      </c>
      <c r="I39" s="12">
        <v>3</v>
      </c>
      <c r="J39" s="12">
        <v>0</v>
      </c>
      <c r="K39" s="16">
        <v>91</v>
      </c>
      <c r="L39" s="16">
        <v>0</v>
      </c>
      <c r="M39" s="16">
        <v>0</v>
      </c>
    </row>
    <row r="40" spans="1:13" x14ac:dyDescent="0.35">
      <c r="A40" s="1" t="str">
        <f>"200801"</f>
        <v>200801</v>
      </c>
      <c r="B40" s="1" t="s">
        <v>54</v>
      </c>
      <c r="C40" s="1" t="s">
        <v>55</v>
      </c>
      <c r="D40" s="1" t="s">
        <v>16</v>
      </c>
      <c r="E40" s="1">
        <v>4604</v>
      </c>
      <c r="F40" s="1">
        <v>3814</v>
      </c>
      <c r="G40" s="1">
        <v>3732</v>
      </c>
      <c r="H40" s="9">
        <v>82</v>
      </c>
      <c r="I40" s="13">
        <v>2</v>
      </c>
      <c r="J40" s="13">
        <v>0</v>
      </c>
      <c r="K40" s="17">
        <v>11</v>
      </c>
      <c r="L40" s="17">
        <v>0</v>
      </c>
      <c r="M40" s="17">
        <v>0</v>
      </c>
    </row>
    <row r="41" spans="1:13" x14ac:dyDescent="0.35">
      <c r="A41" s="1" t="str">
        <f>"200802"</f>
        <v>200802</v>
      </c>
      <c r="B41" s="1" t="s">
        <v>56</v>
      </c>
      <c r="C41" s="1" t="s">
        <v>55</v>
      </c>
      <c r="D41" s="1" t="s">
        <v>16</v>
      </c>
      <c r="E41" s="1">
        <v>2611</v>
      </c>
      <c r="F41" s="1">
        <v>2193</v>
      </c>
      <c r="G41" s="1">
        <v>2158</v>
      </c>
      <c r="H41" s="9">
        <v>35</v>
      </c>
      <c r="I41" s="13">
        <v>1</v>
      </c>
      <c r="J41" s="13">
        <v>0</v>
      </c>
      <c r="K41" s="17">
        <v>9</v>
      </c>
      <c r="L41" s="17">
        <v>0</v>
      </c>
      <c r="M41" s="17">
        <v>0</v>
      </c>
    </row>
    <row r="42" spans="1:13" x14ac:dyDescent="0.35">
      <c r="A42" s="1" t="str">
        <f>"200803"</f>
        <v>200803</v>
      </c>
      <c r="B42" s="1" t="s">
        <v>57</v>
      </c>
      <c r="C42" s="1" t="s">
        <v>55</v>
      </c>
      <c r="D42" s="1" t="s">
        <v>16</v>
      </c>
      <c r="E42" s="1">
        <v>4517</v>
      </c>
      <c r="F42" s="1">
        <v>3806</v>
      </c>
      <c r="G42" s="1">
        <v>3755</v>
      </c>
      <c r="H42" s="9">
        <v>51</v>
      </c>
      <c r="I42" s="13">
        <v>0</v>
      </c>
      <c r="J42" s="13">
        <v>0</v>
      </c>
      <c r="K42" s="17">
        <v>13</v>
      </c>
      <c r="L42" s="17">
        <v>0</v>
      </c>
      <c r="M42" s="17">
        <v>0</v>
      </c>
    </row>
    <row r="43" spans="1:13" x14ac:dyDescent="0.35">
      <c r="A43" s="1" t="str">
        <f>"200804"</f>
        <v>200804</v>
      </c>
      <c r="B43" s="1" t="s">
        <v>58</v>
      </c>
      <c r="C43" s="1" t="s">
        <v>55</v>
      </c>
      <c r="D43" s="1" t="s">
        <v>16</v>
      </c>
      <c r="E43" s="1">
        <v>4457</v>
      </c>
      <c r="F43" s="1">
        <v>3700</v>
      </c>
      <c r="G43" s="1">
        <v>3580</v>
      </c>
      <c r="H43" s="9">
        <v>120</v>
      </c>
      <c r="I43" s="13">
        <v>0</v>
      </c>
      <c r="J43" s="13">
        <v>0</v>
      </c>
      <c r="K43" s="17">
        <v>8</v>
      </c>
      <c r="L43" s="17">
        <v>0</v>
      </c>
      <c r="M43" s="17">
        <v>0</v>
      </c>
    </row>
    <row r="44" spans="1:13" x14ac:dyDescent="0.35">
      <c r="A44" s="1" t="str">
        <f>"200805"</f>
        <v>200805</v>
      </c>
      <c r="B44" s="1" t="s">
        <v>59</v>
      </c>
      <c r="C44" s="1" t="s">
        <v>55</v>
      </c>
      <c r="D44" s="1" t="s">
        <v>16</v>
      </c>
      <c r="E44" s="1">
        <v>3771</v>
      </c>
      <c r="F44" s="1">
        <v>3108</v>
      </c>
      <c r="G44" s="1">
        <v>3054</v>
      </c>
      <c r="H44" s="9">
        <v>54</v>
      </c>
      <c r="I44" s="13">
        <v>0</v>
      </c>
      <c r="J44" s="13">
        <v>0</v>
      </c>
      <c r="K44" s="17">
        <v>4</v>
      </c>
      <c r="L44" s="17">
        <v>0</v>
      </c>
      <c r="M44" s="17">
        <v>0</v>
      </c>
    </row>
    <row r="45" spans="1:13" x14ac:dyDescent="0.35">
      <c r="A45" s="1" t="str">
        <f>"200806"</f>
        <v>200806</v>
      </c>
      <c r="B45" s="1" t="s">
        <v>60</v>
      </c>
      <c r="C45" s="1" t="s">
        <v>55</v>
      </c>
      <c r="D45" s="1" t="s">
        <v>16</v>
      </c>
      <c r="E45" s="1">
        <v>13691</v>
      </c>
      <c r="F45" s="1">
        <v>11340</v>
      </c>
      <c r="G45" s="1">
        <v>11222</v>
      </c>
      <c r="H45" s="9">
        <v>112</v>
      </c>
      <c r="I45" s="13">
        <v>0</v>
      </c>
      <c r="J45" s="13">
        <v>0</v>
      </c>
      <c r="K45" s="17">
        <v>29</v>
      </c>
      <c r="L45" s="17">
        <v>0</v>
      </c>
      <c r="M45" s="17">
        <v>0</v>
      </c>
    </row>
    <row r="46" spans="1:13" x14ac:dyDescent="0.35">
      <c r="A46" s="1" t="str">
        <f>"200807"</f>
        <v>200807</v>
      </c>
      <c r="B46" s="1" t="s">
        <v>61</v>
      </c>
      <c r="C46" s="1" t="s">
        <v>55</v>
      </c>
      <c r="D46" s="1" t="s">
        <v>16</v>
      </c>
      <c r="E46" s="1">
        <v>4100</v>
      </c>
      <c r="F46" s="1">
        <v>3395</v>
      </c>
      <c r="G46" s="1">
        <v>3333</v>
      </c>
      <c r="H46" s="9">
        <v>62</v>
      </c>
      <c r="I46" s="13">
        <v>0</v>
      </c>
      <c r="J46" s="13">
        <v>0</v>
      </c>
      <c r="K46" s="17">
        <v>17</v>
      </c>
      <c r="L46" s="17">
        <v>0</v>
      </c>
      <c r="M46" s="17">
        <v>0</v>
      </c>
    </row>
    <row r="47" spans="1:13" s="2" customFormat="1" x14ac:dyDescent="0.35">
      <c r="A47" s="3" t="s">
        <v>62</v>
      </c>
      <c r="B47" s="3"/>
      <c r="C47" s="3"/>
      <c r="D47" s="3"/>
      <c r="E47" s="3">
        <v>41354</v>
      </c>
      <c r="F47" s="3">
        <v>34737</v>
      </c>
      <c r="G47" s="3">
        <v>34115</v>
      </c>
      <c r="H47" s="8">
        <v>622</v>
      </c>
      <c r="I47" s="12">
        <v>4</v>
      </c>
      <c r="J47" s="12">
        <v>0</v>
      </c>
      <c r="K47" s="16">
        <v>105</v>
      </c>
      <c r="L47" s="16">
        <v>0</v>
      </c>
      <c r="M47" s="16">
        <v>0</v>
      </c>
    </row>
    <row r="48" spans="1:13" x14ac:dyDescent="0.35">
      <c r="A48" s="1" t="str">
        <f>"201001"</f>
        <v>201001</v>
      </c>
      <c r="B48" s="1" t="s">
        <v>63</v>
      </c>
      <c r="C48" s="1" t="s">
        <v>64</v>
      </c>
      <c r="D48" s="1" t="s">
        <v>16</v>
      </c>
      <c r="E48" s="1">
        <v>13055</v>
      </c>
      <c r="F48" s="1">
        <v>10967</v>
      </c>
      <c r="G48" s="1">
        <v>10856</v>
      </c>
      <c r="H48" s="9">
        <v>111</v>
      </c>
      <c r="I48" s="13">
        <v>0</v>
      </c>
      <c r="J48" s="13">
        <v>0</v>
      </c>
      <c r="K48" s="17">
        <v>36</v>
      </c>
      <c r="L48" s="17">
        <v>0</v>
      </c>
      <c r="M48" s="17">
        <v>0</v>
      </c>
    </row>
    <row r="49" spans="1:13" x14ac:dyDescent="0.35">
      <c r="A49" s="1" t="str">
        <f>"201002"</f>
        <v>201002</v>
      </c>
      <c r="B49" s="1" t="s">
        <v>65</v>
      </c>
      <c r="C49" s="1" t="s">
        <v>64</v>
      </c>
      <c r="D49" s="1" t="s">
        <v>16</v>
      </c>
      <c r="E49" s="1">
        <v>5817</v>
      </c>
      <c r="F49" s="1">
        <v>4901</v>
      </c>
      <c r="G49" s="1">
        <v>4839</v>
      </c>
      <c r="H49" s="9">
        <v>62</v>
      </c>
      <c r="I49" s="13">
        <v>0</v>
      </c>
      <c r="J49" s="13">
        <v>0</v>
      </c>
      <c r="K49" s="17">
        <v>14</v>
      </c>
      <c r="L49" s="17">
        <v>0</v>
      </c>
      <c r="M49" s="17">
        <v>0</v>
      </c>
    </row>
    <row r="50" spans="1:13" x14ac:dyDescent="0.35">
      <c r="A50" s="1" t="str">
        <f>"201003"</f>
        <v>201003</v>
      </c>
      <c r="B50" s="1" t="s">
        <v>66</v>
      </c>
      <c r="C50" s="1" t="s">
        <v>64</v>
      </c>
      <c r="D50" s="1" t="s">
        <v>16</v>
      </c>
      <c r="E50" s="1">
        <v>2632</v>
      </c>
      <c r="F50" s="1">
        <v>2157</v>
      </c>
      <c r="G50" s="1">
        <v>2135</v>
      </c>
      <c r="H50" s="9">
        <v>22</v>
      </c>
      <c r="I50" s="13">
        <v>0</v>
      </c>
      <c r="J50" s="13">
        <v>0</v>
      </c>
      <c r="K50" s="17">
        <v>9</v>
      </c>
      <c r="L50" s="17">
        <v>0</v>
      </c>
      <c r="M50" s="17">
        <v>0</v>
      </c>
    </row>
    <row r="51" spans="1:13" x14ac:dyDescent="0.35">
      <c r="A51" s="1" t="str">
        <f>"201004"</f>
        <v>201004</v>
      </c>
      <c r="B51" s="1" t="s">
        <v>67</v>
      </c>
      <c r="C51" s="1" t="s">
        <v>64</v>
      </c>
      <c r="D51" s="1" t="s">
        <v>16</v>
      </c>
      <c r="E51" s="1">
        <v>3902</v>
      </c>
      <c r="F51" s="1">
        <v>3274</v>
      </c>
      <c r="G51" s="1">
        <v>3234</v>
      </c>
      <c r="H51" s="9">
        <v>40</v>
      </c>
      <c r="I51" s="13">
        <v>1</v>
      </c>
      <c r="J51" s="13">
        <v>0</v>
      </c>
      <c r="K51" s="17">
        <v>4</v>
      </c>
      <c r="L51" s="17">
        <v>0</v>
      </c>
      <c r="M51" s="17">
        <v>0</v>
      </c>
    </row>
    <row r="52" spans="1:13" x14ac:dyDescent="0.35">
      <c r="A52" s="1" t="str">
        <f>"201005"</f>
        <v>201005</v>
      </c>
      <c r="B52" s="1" t="s">
        <v>68</v>
      </c>
      <c r="C52" s="1" t="s">
        <v>64</v>
      </c>
      <c r="D52" s="1" t="s">
        <v>16</v>
      </c>
      <c r="E52" s="1">
        <v>2204</v>
      </c>
      <c r="F52" s="1">
        <v>1932</v>
      </c>
      <c r="G52" s="1">
        <v>1805</v>
      </c>
      <c r="H52" s="9">
        <v>127</v>
      </c>
      <c r="I52" s="13">
        <v>1</v>
      </c>
      <c r="J52" s="13">
        <v>0</v>
      </c>
      <c r="K52" s="17">
        <v>3</v>
      </c>
      <c r="L52" s="17">
        <v>0</v>
      </c>
      <c r="M52" s="17">
        <v>0</v>
      </c>
    </row>
    <row r="53" spans="1:13" x14ac:dyDescent="0.35">
      <c r="A53" s="1" t="str">
        <f>"201006"</f>
        <v>201006</v>
      </c>
      <c r="B53" s="1" t="s">
        <v>69</v>
      </c>
      <c r="C53" s="1" t="s">
        <v>64</v>
      </c>
      <c r="D53" s="1" t="s">
        <v>16</v>
      </c>
      <c r="E53" s="1">
        <v>1731</v>
      </c>
      <c r="F53" s="1">
        <v>1500</v>
      </c>
      <c r="G53" s="1">
        <v>1379</v>
      </c>
      <c r="H53" s="9">
        <v>121</v>
      </c>
      <c r="I53" s="13">
        <v>1</v>
      </c>
      <c r="J53" s="13">
        <v>0</v>
      </c>
      <c r="K53" s="17">
        <v>8</v>
      </c>
      <c r="L53" s="17">
        <v>0</v>
      </c>
      <c r="M53" s="17">
        <v>0</v>
      </c>
    </row>
    <row r="54" spans="1:13" x14ac:dyDescent="0.35">
      <c r="A54" s="1" t="str">
        <f>"201007"</f>
        <v>201007</v>
      </c>
      <c r="B54" s="1" t="s">
        <v>70</v>
      </c>
      <c r="C54" s="1" t="s">
        <v>64</v>
      </c>
      <c r="D54" s="1" t="s">
        <v>16</v>
      </c>
      <c r="E54" s="1">
        <v>3598</v>
      </c>
      <c r="F54" s="1">
        <v>3042</v>
      </c>
      <c r="G54" s="1">
        <v>3008</v>
      </c>
      <c r="H54" s="9">
        <v>34</v>
      </c>
      <c r="I54" s="13">
        <v>1</v>
      </c>
      <c r="J54" s="13">
        <v>0</v>
      </c>
      <c r="K54" s="17">
        <v>16</v>
      </c>
      <c r="L54" s="17">
        <v>0</v>
      </c>
      <c r="M54" s="17">
        <v>0</v>
      </c>
    </row>
    <row r="55" spans="1:13" x14ac:dyDescent="0.35">
      <c r="A55" s="1" t="str">
        <f>"201008"</f>
        <v>201008</v>
      </c>
      <c r="B55" s="1" t="s">
        <v>71</v>
      </c>
      <c r="C55" s="1" t="s">
        <v>64</v>
      </c>
      <c r="D55" s="1" t="s">
        <v>16</v>
      </c>
      <c r="E55" s="1">
        <v>2679</v>
      </c>
      <c r="F55" s="1">
        <v>2250</v>
      </c>
      <c r="G55" s="1">
        <v>2227</v>
      </c>
      <c r="H55" s="9">
        <v>23</v>
      </c>
      <c r="I55" s="13">
        <v>0</v>
      </c>
      <c r="J55" s="13">
        <v>0</v>
      </c>
      <c r="K55" s="17">
        <v>1</v>
      </c>
      <c r="L55" s="17">
        <v>0</v>
      </c>
      <c r="M55" s="17">
        <v>0</v>
      </c>
    </row>
    <row r="56" spans="1:13" x14ac:dyDescent="0.35">
      <c r="A56" s="1" t="str">
        <f>"201009"</f>
        <v>201009</v>
      </c>
      <c r="B56" s="1" t="s">
        <v>72</v>
      </c>
      <c r="C56" s="1" t="s">
        <v>64</v>
      </c>
      <c r="D56" s="1" t="s">
        <v>16</v>
      </c>
      <c r="E56" s="1">
        <v>5736</v>
      </c>
      <c r="F56" s="1">
        <v>4714</v>
      </c>
      <c r="G56" s="1">
        <v>4632</v>
      </c>
      <c r="H56" s="9">
        <v>82</v>
      </c>
      <c r="I56" s="13">
        <v>0</v>
      </c>
      <c r="J56" s="13">
        <v>0</v>
      </c>
      <c r="K56" s="17">
        <v>14</v>
      </c>
      <c r="L56" s="17">
        <v>0</v>
      </c>
      <c r="M56" s="17">
        <v>0</v>
      </c>
    </row>
    <row r="57" spans="1:13" x14ac:dyDescent="0.35">
      <c r="A57" s="3" t="s">
        <v>73</v>
      </c>
      <c r="B57" s="1"/>
      <c r="C57" s="1"/>
      <c r="D57" s="1"/>
      <c r="E57" s="1"/>
      <c r="F57" s="1"/>
      <c r="G57" s="1"/>
      <c r="H57" s="9"/>
      <c r="I57" s="13"/>
      <c r="J57" s="13"/>
      <c r="K57" s="17"/>
      <c r="L57" s="17"/>
      <c r="M57" s="17"/>
    </row>
    <row r="58" spans="1:13" s="5" customFormat="1" x14ac:dyDescent="0.35">
      <c r="A58" s="4" t="str">
        <f>"206101"</f>
        <v>206101</v>
      </c>
      <c r="B58" s="4" t="s">
        <v>74</v>
      </c>
      <c r="C58" s="4" t="s">
        <v>16</v>
      </c>
      <c r="D58" s="4" t="s">
        <v>16</v>
      </c>
      <c r="E58" s="4">
        <v>259481</v>
      </c>
      <c r="F58" s="4">
        <v>211586</v>
      </c>
      <c r="G58" s="4">
        <v>209485</v>
      </c>
      <c r="H58" s="10">
        <v>1952</v>
      </c>
      <c r="I58" s="14">
        <v>1</v>
      </c>
      <c r="J58" s="14">
        <v>0</v>
      </c>
      <c r="K58" s="18">
        <v>656</v>
      </c>
      <c r="L58" s="18">
        <v>0</v>
      </c>
      <c r="M58" s="18">
        <v>0</v>
      </c>
    </row>
    <row r="59" spans="1:13" s="2" customFormat="1" x14ac:dyDescent="0.35">
      <c r="A59" s="3" t="s">
        <v>75</v>
      </c>
      <c r="B59" s="3"/>
      <c r="C59" s="3"/>
      <c r="D59" s="3"/>
      <c r="E59" s="3">
        <v>581433</v>
      </c>
      <c r="F59" s="3">
        <v>475326</v>
      </c>
      <c r="G59" s="3">
        <v>467586</v>
      </c>
      <c r="H59" s="8">
        <v>7550</v>
      </c>
      <c r="I59" s="12">
        <v>21</v>
      </c>
      <c r="J59" s="12">
        <v>1</v>
      </c>
      <c r="K59" s="16">
        <v>1477</v>
      </c>
      <c r="L59" s="16">
        <v>0</v>
      </c>
      <c r="M59" s="16">
        <v>0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rejestr_wyborcow_2025_kw_1_2025</vt:lpstr>
      <vt:lpstr>rejestr_wyborcow_2025_kw_1_2025!Obszar_wydruku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Kulesza</dc:creator>
  <cp:lastModifiedBy>Dariusz Kulesza</cp:lastModifiedBy>
  <cp:lastPrinted>2025-04-16T07:49:10Z</cp:lastPrinted>
  <dcterms:created xsi:type="dcterms:W3CDTF">2025-04-16T07:24:12Z</dcterms:created>
  <dcterms:modified xsi:type="dcterms:W3CDTF">2025-04-16T08:12:40Z</dcterms:modified>
</cp:coreProperties>
</file>