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usz_kulesza\Documents\Meldunek Kwartalny\dane z gmin\Rok_2024_kw_III\"/>
    </mc:Choice>
  </mc:AlternateContent>
  <xr:revisionPtr revIDLastSave="0" documentId="13_ncr:1_{B5095160-67EB-41FF-96E6-226D608C9CE0}" xr6:coauthVersionLast="36" xr6:coauthVersionMax="36" xr10:uidLastSave="{00000000-0000-0000-0000-000000000000}"/>
  <bookViews>
    <workbookView xWindow="0" yWindow="0" windowWidth="37660" windowHeight="16720" xr2:uid="{00000000-000D-0000-FFFF-FFFF00000000}"/>
  </bookViews>
  <sheets>
    <sheet name="rejestr_wyborcow_2024_kw_3_2024" sheetId="1" r:id="rId1"/>
  </sheets>
  <definedNames>
    <definedName name="_xlnm.Print_Area" localSheetId="0">rejestr_wyborcow_2024_kw_3_2024!$A$1:$M$58</definedName>
  </definedNames>
  <calcPr calcId="19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20" i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6" i="1"/>
  <c r="A37" i="1"/>
  <c r="A39" i="1"/>
  <c r="A40" i="1"/>
  <c r="A41" i="1"/>
  <c r="A42" i="1"/>
  <c r="A43" i="1"/>
  <c r="A44" i="1"/>
  <c r="A45" i="1"/>
  <c r="A47" i="1"/>
  <c r="A48" i="1"/>
  <c r="A49" i="1"/>
  <c r="A50" i="1"/>
  <c r="A51" i="1"/>
  <c r="A52" i="1"/>
  <c r="A53" i="1"/>
  <c r="A54" i="1"/>
  <c r="A55" i="1"/>
  <c r="A57" i="1"/>
</calcChain>
</file>

<file path=xl/sharedStrings.xml><?xml version="1.0" encoding="utf-8"?>
<sst xmlns="http://schemas.openxmlformats.org/spreadsheetml/2006/main" count="168" uniqueCount="76">
  <si>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</si>
  <si>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</si>
  <si>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</si>
  <si>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</si>
  <si>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</si>
  <si>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</si>
  <si>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</si>
  <si>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</si>
  <si>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</si>
  <si>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</si>
  <si>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</si>
  <si>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</si>
  <si>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</si>
  <si>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białostocki</t>
  </si>
  <si>
    <t>gm. Choroszcz</t>
  </si>
  <si>
    <t>białostocki</t>
  </si>
  <si>
    <t>Białystok</t>
  </si>
  <si>
    <t>gm. Czarna Białostocka</t>
  </si>
  <si>
    <t>gm. Dobrzyniewo Duże</t>
  </si>
  <si>
    <t>gm. Gródek</t>
  </si>
  <si>
    <t>gm. Juchnowiec Kościelny</t>
  </si>
  <si>
    <t>gm. Łapy</t>
  </si>
  <si>
    <t>gm. Michałowo</t>
  </si>
  <si>
    <t>gm. Poświętne</t>
  </si>
  <si>
    <t>gm. Supraśl</t>
  </si>
  <si>
    <t>gm. Suraż</t>
  </si>
  <si>
    <t>gm. Turośń Kościelna</t>
  </si>
  <si>
    <t>gm. Tykocin</t>
  </si>
  <si>
    <t>gm. Wasilków</t>
  </si>
  <si>
    <t>gm. Zabłudów</t>
  </si>
  <si>
    <t>gm. Zawady</t>
  </si>
  <si>
    <t>Powiat bielski</t>
  </si>
  <si>
    <t>m. Bielsk Podlaski</t>
  </si>
  <si>
    <t>bielski</t>
  </si>
  <si>
    <t>m. Brańsk</t>
  </si>
  <si>
    <t>gm. Bielsk Podlaski</t>
  </si>
  <si>
    <t>gm. Boćki</t>
  </si>
  <si>
    <t>gm. Brańsk</t>
  </si>
  <si>
    <t>gm. Orla</t>
  </si>
  <si>
    <t>gm. Rudka</t>
  </si>
  <si>
    <t>gm. Wyszki</t>
  </si>
  <si>
    <t>Powiat hajnowski</t>
  </si>
  <si>
    <t>m. Hajnówka</t>
  </si>
  <si>
    <t>hajnowski</t>
  </si>
  <si>
    <t>gm. Białowieża</t>
  </si>
  <si>
    <t>gm. Czeremcha</t>
  </si>
  <si>
    <t>gm. Czyże</t>
  </si>
  <si>
    <t>gm. Dubicze Cerkiewne</t>
  </si>
  <si>
    <t>gm. Hajnówka</t>
  </si>
  <si>
    <t>gm. Kleszczele</t>
  </si>
  <si>
    <t>gm. Narew</t>
  </si>
  <si>
    <t>gm. Narewka</t>
  </si>
  <si>
    <t>Powiat moniecki</t>
  </si>
  <si>
    <t>gm. Goniądz</t>
  </si>
  <si>
    <t>moniecki</t>
  </si>
  <si>
    <t>gm. Jasionówka</t>
  </si>
  <si>
    <t>gm. Jaświły</t>
  </si>
  <si>
    <t>gm. Knyszyn</t>
  </si>
  <si>
    <t>gm. Krypno</t>
  </si>
  <si>
    <t>gm. Mońki</t>
  </si>
  <si>
    <t>gm. Trzcianne</t>
  </si>
  <si>
    <t>Powiat siemiatycki</t>
  </si>
  <si>
    <t>m. Siemiatycze</t>
  </si>
  <si>
    <t>siemiatycki</t>
  </si>
  <si>
    <t>gm. Drohiczyn</t>
  </si>
  <si>
    <t>gm. Dziadkowice</t>
  </si>
  <si>
    <t>gm. Grodzisk</t>
  </si>
  <si>
    <t>gm. Mielnik</t>
  </si>
  <si>
    <t>gm. Milejczyce</t>
  </si>
  <si>
    <t>gm. Nurzec-Stacja</t>
  </si>
  <si>
    <t>gm. Perlejewo</t>
  </si>
  <si>
    <t>gm. Siemiatycze</t>
  </si>
  <si>
    <t>Miasto na prawach powiatu</t>
  </si>
  <si>
    <t>m. Białystok</t>
  </si>
  <si>
    <t>Suma</t>
  </si>
  <si>
    <t>Delegatura KBW w Białymstoku - dane za III kwartał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</si>
</sst>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applyBorder="1"/>
    <xf numFmtId="0" fontId="16" fillId="0" borderId="0" xfId="0" applyFont="1"/>
    <xf numFmtId="0" fontId="16" fillId="0" borderId="10" xfId="0" applyFont="1" applyBorder="1"/>
    <xf numFmtId="0" fontId="16" fillId="33" borderId="10" xfId="0" applyFont="1" applyFill="1" applyBorder="1"/>
    <xf numFmtId="0" fontId="0" fillId="33" borderId="10" xfId="0" applyFill="1" applyBorder="1"/>
    <xf numFmtId="0" fontId="16" fillId="34" borderId="10" xfId="0" applyFont="1" applyFill="1" applyBorder="1"/>
    <xf numFmtId="0" fontId="0" fillId="34" borderId="10" xfId="0" applyFill="1" applyBorder="1"/>
    <xf numFmtId="0" fontId="16" fillId="35" borderId="10" xfId="0" applyFont="1" applyFill="1" applyBorder="1"/>
    <xf numFmtId="0" fontId="0" fillId="35" borderId="10" xfId="0" applyFill="1" applyBorder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0" fontId="16" fillId="34" borderId="10" xfId="0" applyFont="1" applyFill="1" applyBorder="1" applyAlignment="1">
      <alignment horizontal="center" wrapText="1"/>
    </xf>
    <xf numFmtId="0" fontId="16" fillId="35" borderId="10" xfId="0" applyFont="1" applyFill="1" applyBorder="1" applyAlignment="1">
      <alignment horizontal="center" wrapText="1"/>
    </xf>
    <xf numFmtId="0" fontId="0" fillId="0" borderId="10" xfId="0" applyFont="1" applyBorder="1"/>
    <xf numFmtId="0" fontId="0" fillId="33" borderId="10" xfId="0" applyFont="1" applyFill="1" applyBorder="1"/>
    <xf numFmtId="0" fontId="0" fillId="34" borderId="10" xfId="0" applyFont="1" applyFill="1" applyBorder="1"/>
    <xf numFmtId="0" fontId="0" fillId="35" borderId="10" xfId="0" applyFont="1" applyFill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topLeftCell="A5" workbookViewId="0">
      <selection activeCell="I19" sqref="I19"/>
    </sheetView>
  </sheetViews>
  <sheetFormatPr defaultRowHeight="14.5" x14ac:dyDescent="0.35"/>
  <cols>
    <col min="1" max="1" width="24.26953125" bestFit="1" customWidth="1"/>
    <col min="2" max="2" width="22.26953125" bestFit="1" customWidth="1"/>
    <col min="3" max="4" width="9.90625" bestFit="1" customWidth="1"/>
    <col min="5" max="5" width="11.90625" customWidth="1"/>
    <col min="6" max="6" width="9.90625" customWidth="1"/>
    <col min="7" max="7" width="23.08984375" customWidth="1"/>
    <col min="8" max="8" width="22.453125" customWidth="1"/>
    <col min="9" max="9" width="22.1796875" customWidth="1"/>
    <col min="10" max="10" width="20.90625" customWidth="1"/>
    <col min="11" max="11" width="18.6328125" customWidth="1"/>
    <col min="12" max="12" width="29.54296875" customWidth="1"/>
    <col min="13" max="13" width="28.26953125" customWidth="1"/>
  </cols>
  <sheetData>
    <row r="1" spans="1:13" x14ac:dyDescent="0.35">
      <c r="A1" s="2" t="s">
        <v>75</v>
      </c>
    </row>
    <row r="2" spans="1:13" ht="80" customHeight="1" x14ac:dyDescent="0.35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 t="s">
        <v>8</v>
      </c>
      <c r="J2" s="13" t="s">
        <v>9</v>
      </c>
      <c r="K2" s="14" t="s">
        <v>10</v>
      </c>
      <c r="L2" s="14" t="s">
        <v>11</v>
      </c>
      <c r="M2" s="14" t="s">
        <v>12</v>
      </c>
    </row>
    <row r="3" spans="1:13" x14ac:dyDescent="0.35">
      <c r="A3" s="3" t="s">
        <v>13</v>
      </c>
      <c r="B3" s="3"/>
      <c r="C3" s="3"/>
      <c r="D3" s="3"/>
      <c r="E3" s="3">
        <v>151923</v>
      </c>
      <c r="F3" s="3">
        <v>121397</v>
      </c>
      <c r="G3" s="3">
        <v>118743</v>
      </c>
      <c r="H3" s="4">
        <v>2638</v>
      </c>
      <c r="I3" s="6">
        <v>4</v>
      </c>
      <c r="J3" s="6">
        <v>1</v>
      </c>
      <c r="K3" s="8">
        <v>391</v>
      </c>
      <c r="L3" s="8">
        <v>0</v>
      </c>
      <c r="M3" s="8">
        <v>0</v>
      </c>
    </row>
    <row r="4" spans="1:13" x14ac:dyDescent="0.35">
      <c r="A4" s="1" t="str">
        <f>"200201"</f>
        <v>200201</v>
      </c>
      <c r="B4" s="1" t="s">
        <v>14</v>
      </c>
      <c r="C4" s="1" t="s">
        <v>15</v>
      </c>
      <c r="D4" s="1" t="s">
        <v>16</v>
      </c>
      <c r="E4" s="1">
        <v>16787</v>
      </c>
      <c r="F4" s="1">
        <v>13237</v>
      </c>
      <c r="G4" s="1">
        <v>13112</v>
      </c>
      <c r="H4" s="5">
        <v>116</v>
      </c>
      <c r="I4" s="7">
        <v>0</v>
      </c>
      <c r="J4" s="7">
        <v>0</v>
      </c>
      <c r="K4" s="9">
        <v>103</v>
      </c>
      <c r="L4" s="9">
        <v>0</v>
      </c>
      <c r="M4" s="9">
        <v>0</v>
      </c>
    </row>
    <row r="5" spans="1:13" x14ac:dyDescent="0.35">
      <c r="A5" s="1" t="str">
        <f>"200202"</f>
        <v>200202</v>
      </c>
      <c r="B5" s="1" t="s">
        <v>17</v>
      </c>
      <c r="C5" s="1" t="s">
        <v>15</v>
      </c>
      <c r="D5" s="1" t="s">
        <v>16</v>
      </c>
      <c r="E5" s="1">
        <v>10220</v>
      </c>
      <c r="F5" s="1">
        <v>8407</v>
      </c>
      <c r="G5" s="1">
        <v>8328</v>
      </c>
      <c r="H5" s="5">
        <v>79</v>
      </c>
      <c r="I5" s="7">
        <v>0</v>
      </c>
      <c r="J5" s="7">
        <v>0</v>
      </c>
      <c r="K5" s="9">
        <v>8</v>
      </c>
      <c r="L5" s="9">
        <v>0</v>
      </c>
      <c r="M5" s="9">
        <v>0</v>
      </c>
    </row>
    <row r="6" spans="1:13" x14ac:dyDescent="0.35">
      <c r="A6" s="1" t="str">
        <f>"200203"</f>
        <v>200203</v>
      </c>
      <c r="B6" s="1" t="s">
        <v>18</v>
      </c>
      <c r="C6" s="1" t="s">
        <v>15</v>
      </c>
      <c r="D6" s="1" t="s">
        <v>16</v>
      </c>
      <c r="E6" s="1">
        <v>10156</v>
      </c>
      <c r="F6" s="1">
        <v>7930</v>
      </c>
      <c r="G6" s="1">
        <v>7752</v>
      </c>
      <c r="H6" s="5">
        <v>172</v>
      </c>
      <c r="I6" s="7">
        <v>0</v>
      </c>
      <c r="J6" s="7">
        <v>0</v>
      </c>
      <c r="K6" s="9">
        <v>19</v>
      </c>
      <c r="L6" s="9">
        <v>0</v>
      </c>
      <c r="M6" s="9">
        <v>0</v>
      </c>
    </row>
    <row r="7" spans="1:13" x14ac:dyDescent="0.35">
      <c r="A7" s="1" t="str">
        <f>"200204"</f>
        <v>200204</v>
      </c>
      <c r="B7" s="1" t="s">
        <v>19</v>
      </c>
      <c r="C7" s="1" t="s">
        <v>15</v>
      </c>
      <c r="D7" s="1" t="s">
        <v>16</v>
      </c>
      <c r="E7" s="1">
        <v>4990</v>
      </c>
      <c r="F7" s="1">
        <v>4186</v>
      </c>
      <c r="G7" s="1">
        <v>4005</v>
      </c>
      <c r="H7" s="5">
        <v>181</v>
      </c>
      <c r="I7" s="7">
        <v>0</v>
      </c>
      <c r="J7" s="7">
        <v>0</v>
      </c>
      <c r="K7" s="9">
        <v>14</v>
      </c>
      <c r="L7" s="9">
        <v>0</v>
      </c>
      <c r="M7" s="9">
        <v>0</v>
      </c>
    </row>
    <row r="8" spans="1:13" x14ac:dyDescent="0.35">
      <c r="A8" s="1" t="str">
        <f>"200205"</f>
        <v>200205</v>
      </c>
      <c r="B8" s="1" t="s">
        <v>20</v>
      </c>
      <c r="C8" s="1" t="s">
        <v>15</v>
      </c>
      <c r="D8" s="1" t="s">
        <v>16</v>
      </c>
      <c r="E8" s="1">
        <v>17263</v>
      </c>
      <c r="F8" s="1">
        <v>13505</v>
      </c>
      <c r="G8" s="1">
        <v>13070</v>
      </c>
      <c r="H8" s="5">
        <v>435</v>
      </c>
      <c r="I8" s="7">
        <v>2</v>
      </c>
      <c r="J8" s="7">
        <v>1</v>
      </c>
      <c r="K8" s="9">
        <v>31</v>
      </c>
      <c r="L8" s="9">
        <v>0</v>
      </c>
      <c r="M8" s="9">
        <v>0</v>
      </c>
    </row>
    <row r="9" spans="1:13" x14ac:dyDescent="0.35">
      <c r="A9" s="1" t="str">
        <f>"200206"</f>
        <v>200206</v>
      </c>
      <c r="B9" s="1" t="s">
        <v>21</v>
      </c>
      <c r="C9" s="1" t="s">
        <v>15</v>
      </c>
      <c r="D9" s="1" t="s">
        <v>16</v>
      </c>
      <c r="E9" s="1">
        <v>20017</v>
      </c>
      <c r="F9" s="1">
        <v>16648</v>
      </c>
      <c r="G9" s="1">
        <v>16414</v>
      </c>
      <c r="H9" s="5">
        <v>234</v>
      </c>
      <c r="I9" s="7">
        <v>0</v>
      </c>
      <c r="J9" s="7">
        <v>0</v>
      </c>
      <c r="K9" s="9">
        <v>45</v>
      </c>
      <c r="L9" s="9">
        <v>0</v>
      </c>
      <c r="M9" s="9">
        <v>0</v>
      </c>
    </row>
    <row r="10" spans="1:13" x14ac:dyDescent="0.35">
      <c r="A10" s="1" t="str">
        <f>"200207"</f>
        <v>200207</v>
      </c>
      <c r="B10" s="1" t="s">
        <v>22</v>
      </c>
      <c r="C10" s="1" t="s">
        <v>15</v>
      </c>
      <c r="D10" s="1" t="s">
        <v>16</v>
      </c>
      <c r="E10" s="1">
        <v>6085</v>
      </c>
      <c r="F10" s="1">
        <v>5089</v>
      </c>
      <c r="G10" s="1">
        <v>4879</v>
      </c>
      <c r="H10" s="5">
        <v>210</v>
      </c>
      <c r="I10" s="7">
        <v>1</v>
      </c>
      <c r="J10" s="7">
        <v>0</v>
      </c>
      <c r="K10" s="9">
        <v>31</v>
      </c>
      <c r="L10" s="9">
        <v>0</v>
      </c>
      <c r="M10" s="9">
        <v>0</v>
      </c>
    </row>
    <row r="11" spans="1:13" x14ac:dyDescent="0.35">
      <c r="A11" s="1" t="str">
        <f>"200208"</f>
        <v>200208</v>
      </c>
      <c r="B11" s="1" t="s">
        <v>23</v>
      </c>
      <c r="C11" s="1" t="s">
        <v>15</v>
      </c>
      <c r="D11" s="1" t="s">
        <v>16</v>
      </c>
      <c r="E11" s="1">
        <v>3234</v>
      </c>
      <c r="F11" s="1">
        <v>2638</v>
      </c>
      <c r="G11" s="1">
        <v>2623</v>
      </c>
      <c r="H11" s="5">
        <v>15</v>
      </c>
      <c r="I11" s="7">
        <v>0</v>
      </c>
      <c r="J11" s="7">
        <v>0</v>
      </c>
      <c r="K11" s="9">
        <v>12</v>
      </c>
      <c r="L11" s="9">
        <v>0</v>
      </c>
      <c r="M11" s="9">
        <v>0</v>
      </c>
    </row>
    <row r="12" spans="1:13" x14ac:dyDescent="0.35">
      <c r="A12" s="1" t="str">
        <f>"200209"</f>
        <v>200209</v>
      </c>
      <c r="B12" s="1" t="s">
        <v>24</v>
      </c>
      <c r="C12" s="1" t="s">
        <v>15</v>
      </c>
      <c r="D12" s="1" t="s">
        <v>16</v>
      </c>
      <c r="E12" s="1">
        <v>17190</v>
      </c>
      <c r="F12" s="1">
        <v>13522</v>
      </c>
      <c r="G12" s="1">
        <v>13188</v>
      </c>
      <c r="H12" s="5">
        <v>334</v>
      </c>
      <c r="I12" s="7">
        <v>0</v>
      </c>
      <c r="J12" s="7">
        <v>0</v>
      </c>
      <c r="K12" s="9">
        <v>21</v>
      </c>
      <c r="L12" s="9">
        <v>0</v>
      </c>
      <c r="M12" s="9">
        <v>0</v>
      </c>
    </row>
    <row r="13" spans="1:13" x14ac:dyDescent="0.35">
      <c r="A13" s="1" t="str">
        <f>"200210"</f>
        <v>200210</v>
      </c>
      <c r="B13" s="1" t="s">
        <v>25</v>
      </c>
      <c r="C13" s="1" t="s">
        <v>15</v>
      </c>
      <c r="D13" s="1" t="s">
        <v>16</v>
      </c>
      <c r="E13" s="1">
        <v>1930</v>
      </c>
      <c r="F13" s="1">
        <v>1555</v>
      </c>
      <c r="G13" s="1">
        <v>1520</v>
      </c>
      <c r="H13" s="5">
        <v>35</v>
      </c>
      <c r="I13" s="7">
        <v>0</v>
      </c>
      <c r="J13" s="7">
        <v>0</v>
      </c>
      <c r="K13" s="9">
        <v>3</v>
      </c>
      <c r="L13" s="9">
        <v>0</v>
      </c>
      <c r="M13" s="9">
        <v>0</v>
      </c>
    </row>
    <row r="14" spans="1:13" x14ac:dyDescent="0.35">
      <c r="A14" s="1" t="str">
        <f>"200211"</f>
        <v>200211</v>
      </c>
      <c r="B14" s="1" t="s">
        <v>26</v>
      </c>
      <c r="C14" s="1" t="s">
        <v>15</v>
      </c>
      <c r="D14" s="1" t="s">
        <v>16</v>
      </c>
      <c r="E14" s="1">
        <v>6955</v>
      </c>
      <c r="F14" s="1">
        <v>5479</v>
      </c>
      <c r="G14" s="1">
        <v>5239</v>
      </c>
      <c r="H14" s="5">
        <v>240</v>
      </c>
      <c r="I14" s="7">
        <v>0</v>
      </c>
      <c r="J14" s="7">
        <v>0</v>
      </c>
      <c r="K14" s="9">
        <v>9</v>
      </c>
      <c r="L14" s="9">
        <v>0</v>
      </c>
      <c r="M14" s="9">
        <v>0</v>
      </c>
    </row>
    <row r="15" spans="1:13" x14ac:dyDescent="0.35">
      <c r="A15" s="1" t="str">
        <f>"200212"</f>
        <v>200212</v>
      </c>
      <c r="B15" s="1" t="s">
        <v>27</v>
      </c>
      <c r="C15" s="1" t="s">
        <v>15</v>
      </c>
      <c r="D15" s="1" t="s">
        <v>16</v>
      </c>
      <c r="E15" s="1">
        <v>5913</v>
      </c>
      <c r="F15" s="1">
        <v>4851</v>
      </c>
      <c r="G15" s="1">
        <v>4783</v>
      </c>
      <c r="H15" s="5">
        <v>67</v>
      </c>
      <c r="I15" s="7">
        <v>1</v>
      </c>
      <c r="J15" s="7">
        <v>0</v>
      </c>
      <c r="K15" s="9">
        <v>23</v>
      </c>
      <c r="L15" s="9">
        <v>0</v>
      </c>
      <c r="M15" s="9">
        <v>0</v>
      </c>
    </row>
    <row r="16" spans="1:13" x14ac:dyDescent="0.35">
      <c r="A16" s="1" t="str">
        <f>"200213"</f>
        <v>200213</v>
      </c>
      <c r="B16" s="1" t="s">
        <v>28</v>
      </c>
      <c r="C16" s="1" t="s">
        <v>15</v>
      </c>
      <c r="D16" s="1" t="s">
        <v>16</v>
      </c>
      <c r="E16" s="1">
        <v>18920</v>
      </c>
      <c r="F16" s="1">
        <v>14486</v>
      </c>
      <c r="G16" s="1">
        <v>14227</v>
      </c>
      <c r="H16" s="5">
        <v>259</v>
      </c>
      <c r="I16" s="7">
        <v>0</v>
      </c>
      <c r="J16" s="7">
        <v>0</v>
      </c>
      <c r="K16" s="9">
        <v>33</v>
      </c>
      <c r="L16" s="9">
        <v>0</v>
      </c>
      <c r="M16" s="9">
        <v>0</v>
      </c>
    </row>
    <row r="17" spans="1:13" x14ac:dyDescent="0.35">
      <c r="A17" s="1" t="str">
        <f>"200214"</f>
        <v>200214</v>
      </c>
      <c r="B17" s="1" t="s">
        <v>29</v>
      </c>
      <c r="C17" s="1" t="s">
        <v>15</v>
      </c>
      <c r="D17" s="1" t="s">
        <v>16</v>
      </c>
      <c r="E17" s="1">
        <v>9677</v>
      </c>
      <c r="F17" s="1">
        <v>7702</v>
      </c>
      <c r="G17" s="1">
        <v>7493</v>
      </c>
      <c r="H17" s="5">
        <v>209</v>
      </c>
      <c r="I17" s="7">
        <v>0</v>
      </c>
      <c r="J17" s="7">
        <v>0</v>
      </c>
      <c r="K17" s="9">
        <v>31</v>
      </c>
      <c r="L17" s="9">
        <v>0</v>
      </c>
      <c r="M17" s="9">
        <v>0</v>
      </c>
    </row>
    <row r="18" spans="1:13" x14ac:dyDescent="0.35">
      <c r="A18" s="1" t="str">
        <f>"200215"</f>
        <v>200215</v>
      </c>
      <c r="B18" s="1" t="s">
        <v>30</v>
      </c>
      <c r="C18" s="1" t="s">
        <v>15</v>
      </c>
      <c r="D18" s="1" t="s">
        <v>16</v>
      </c>
      <c r="E18" s="1">
        <v>2586</v>
      </c>
      <c r="F18" s="1">
        <v>2162</v>
      </c>
      <c r="G18" s="1">
        <v>2110</v>
      </c>
      <c r="H18" s="5">
        <v>52</v>
      </c>
      <c r="I18" s="7">
        <v>0</v>
      </c>
      <c r="J18" s="7">
        <v>0</v>
      </c>
      <c r="K18" s="9">
        <v>8</v>
      </c>
      <c r="L18" s="9">
        <v>0</v>
      </c>
      <c r="M18" s="9">
        <v>0</v>
      </c>
    </row>
    <row r="19" spans="1:13" x14ac:dyDescent="0.35">
      <c r="A19" s="3" t="s">
        <v>31</v>
      </c>
      <c r="B19" s="3"/>
      <c r="C19" s="3"/>
      <c r="D19" s="3"/>
      <c r="E19" s="3">
        <v>51610</v>
      </c>
      <c r="F19" s="3">
        <v>42746</v>
      </c>
      <c r="G19" s="3">
        <v>41807</v>
      </c>
      <c r="H19" s="4">
        <v>939</v>
      </c>
      <c r="I19" s="6">
        <v>1</v>
      </c>
      <c r="J19" s="6">
        <v>0</v>
      </c>
      <c r="K19" s="8">
        <v>109</v>
      </c>
      <c r="L19" s="8">
        <v>0</v>
      </c>
      <c r="M19" s="8">
        <v>0</v>
      </c>
    </row>
    <row r="20" spans="1:13" x14ac:dyDescent="0.35">
      <c r="A20" s="1" t="str">
        <f>"200301"</f>
        <v>200301</v>
      </c>
      <c r="B20" s="1" t="s">
        <v>32</v>
      </c>
      <c r="C20" s="1" t="s">
        <v>33</v>
      </c>
      <c r="D20" s="1" t="s">
        <v>16</v>
      </c>
      <c r="E20" s="1">
        <v>23354</v>
      </c>
      <c r="F20" s="1">
        <v>19342</v>
      </c>
      <c r="G20" s="1">
        <v>19182</v>
      </c>
      <c r="H20" s="5">
        <v>160</v>
      </c>
      <c r="I20" s="7">
        <v>1</v>
      </c>
      <c r="J20" s="7">
        <v>0</v>
      </c>
      <c r="K20" s="9">
        <v>52</v>
      </c>
      <c r="L20" s="9">
        <v>0</v>
      </c>
      <c r="M20" s="9">
        <v>0</v>
      </c>
    </row>
    <row r="21" spans="1:13" x14ac:dyDescent="0.35">
      <c r="A21" s="1" t="str">
        <f>"200302"</f>
        <v>200302</v>
      </c>
      <c r="B21" s="1" t="s">
        <v>34</v>
      </c>
      <c r="C21" s="1" t="s">
        <v>33</v>
      </c>
      <c r="D21" s="1" t="s">
        <v>16</v>
      </c>
      <c r="E21" s="1">
        <v>3587</v>
      </c>
      <c r="F21" s="1">
        <v>2914</v>
      </c>
      <c r="G21" s="1">
        <v>2858</v>
      </c>
      <c r="H21" s="5">
        <v>56</v>
      </c>
      <c r="I21" s="7">
        <v>0</v>
      </c>
      <c r="J21" s="7">
        <v>0</v>
      </c>
      <c r="K21" s="9">
        <v>14</v>
      </c>
      <c r="L21" s="9">
        <v>0</v>
      </c>
      <c r="M21" s="9">
        <v>0</v>
      </c>
    </row>
    <row r="22" spans="1:13" x14ac:dyDescent="0.35">
      <c r="A22" s="1" t="str">
        <f>"200303"</f>
        <v>200303</v>
      </c>
      <c r="B22" s="1" t="s">
        <v>35</v>
      </c>
      <c r="C22" s="1" t="s">
        <v>33</v>
      </c>
      <c r="D22" s="1" t="s">
        <v>16</v>
      </c>
      <c r="E22" s="1">
        <v>6704</v>
      </c>
      <c r="F22" s="1">
        <v>5587</v>
      </c>
      <c r="G22" s="1">
        <v>5209</v>
      </c>
      <c r="H22" s="5">
        <v>378</v>
      </c>
      <c r="I22" s="7">
        <v>0</v>
      </c>
      <c r="J22" s="7">
        <v>0</v>
      </c>
      <c r="K22" s="9">
        <v>7</v>
      </c>
      <c r="L22" s="9">
        <v>0</v>
      </c>
      <c r="M22" s="9">
        <v>0</v>
      </c>
    </row>
    <row r="23" spans="1:13" x14ac:dyDescent="0.35">
      <c r="A23" s="1" t="str">
        <f>"200304"</f>
        <v>200304</v>
      </c>
      <c r="B23" s="1" t="s">
        <v>36</v>
      </c>
      <c r="C23" s="1" t="s">
        <v>33</v>
      </c>
      <c r="D23" s="1" t="s">
        <v>16</v>
      </c>
      <c r="E23" s="1">
        <v>4049</v>
      </c>
      <c r="F23" s="1">
        <v>3372</v>
      </c>
      <c r="G23" s="1">
        <v>3241</v>
      </c>
      <c r="H23" s="5">
        <v>131</v>
      </c>
      <c r="I23" s="7">
        <v>0</v>
      </c>
      <c r="J23" s="7">
        <v>0</v>
      </c>
      <c r="K23" s="9">
        <v>7</v>
      </c>
      <c r="L23" s="9">
        <v>0</v>
      </c>
      <c r="M23" s="9">
        <v>0</v>
      </c>
    </row>
    <row r="24" spans="1:13" x14ac:dyDescent="0.35">
      <c r="A24" s="1" t="str">
        <f>"200305"</f>
        <v>200305</v>
      </c>
      <c r="B24" s="1" t="s">
        <v>37</v>
      </c>
      <c r="C24" s="1" t="s">
        <v>33</v>
      </c>
      <c r="D24" s="1" t="s">
        <v>16</v>
      </c>
      <c r="E24" s="1">
        <v>5455</v>
      </c>
      <c r="F24" s="1">
        <v>4480</v>
      </c>
      <c r="G24" s="1">
        <v>4447</v>
      </c>
      <c r="H24" s="5">
        <v>33</v>
      </c>
      <c r="I24" s="7">
        <v>0</v>
      </c>
      <c r="J24" s="7">
        <v>0</v>
      </c>
      <c r="K24" s="9">
        <v>13</v>
      </c>
      <c r="L24" s="9">
        <v>0</v>
      </c>
      <c r="M24" s="9">
        <v>0</v>
      </c>
    </row>
    <row r="25" spans="1:13" x14ac:dyDescent="0.35">
      <c r="A25" s="1" t="str">
        <f>"200306"</f>
        <v>200306</v>
      </c>
      <c r="B25" s="1" t="s">
        <v>38</v>
      </c>
      <c r="C25" s="1" t="s">
        <v>33</v>
      </c>
      <c r="D25" s="1" t="s">
        <v>16</v>
      </c>
      <c r="E25" s="1">
        <v>2575</v>
      </c>
      <c r="F25" s="1">
        <v>2211</v>
      </c>
      <c r="G25" s="1">
        <v>2074</v>
      </c>
      <c r="H25" s="5">
        <v>137</v>
      </c>
      <c r="I25" s="7">
        <v>0</v>
      </c>
      <c r="J25" s="7">
        <v>0</v>
      </c>
      <c r="K25" s="9">
        <v>6</v>
      </c>
      <c r="L25" s="9">
        <v>0</v>
      </c>
      <c r="M25" s="9">
        <v>0</v>
      </c>
    </row>
    <row r="26" spans="1:13" x14ac:dyDescent="0.35">
      <c r="A26" s="1" t="str">
        <f>"200307"</f>
        <v>200307</v>
      </c>
      <c r="B26" s="1" t="s">
        <v>39</v>
      </c>
      <c r="C26" s="1" t="s">
        <v>33</v>
      </c>
      <c r="D26" s="1" t="s">
        <v>16</v>
      </c>
      <c r="E26" s="1">
        <v>1736</v>
      </c>
      <c r="F26" s="1">
        <v>1449</v>
      </c>
      <c r="G26" s="1">
        <v>1436</v>
      </c>
      <c r="H26" s="5">
        <v>13</v>
      </c>
      <c r="I26" s="7">
        <v>0</v>
      </c>
      <c r="J26" s="7">
        <v>0</v>
      </c>
      <c r="K26" s="9">
        <v>1</v>
      </c>
      <c r="L26" s="9">
        <v>0</v>
      </c>
      <c r="M26" s="9">
        <v>0</v>
      </c>
    </row>
    <row r="27" spans="1:13" x14ac:dyDescent="0.35">
      <c r="A27" s="1" t="str">
        <f>"200308"</f>
        <v>200308</v>
      </c>
      <c r="B27" s="1" t="s">
        <v>40</v>
      </c>
      <c r="C27" s="1" t="s">
        <v>33</v>
      </c>
      <c r="D27" s="1" t="s">
        <v>16</v>
      </c>
      <c r="E27" s="1">
        <v>4150</v>
      </c>
      <c r="F27" s="1">
        <v>3391</v>
      </c>
      <c r="G27" s="1">
        <v>3360</v>
      </c>
      <c r="H27" s="5">
        <v>31</v>
      </c>
      <c r="I27" s="7">
        <v>0</v>
      </c>
      <c r="J27" s="7">
        <v>0</v>
      </c>
      <c r="K27" s="9">
        <v>9</v>
      </c>
      <c r="L27" s="9">
        <v>0</v>
      </c>
      <c r="M27" s="9">
        <v>0</v>
      </c>
    </row>
    <row r="28" spans="1:13" x14ac:dyDescent="0.35">
      <c r="A28" s="3" t="s">
        <v>41</v>
      </c>
      <c r="B28" s="3"/>
      <c r="C28" s="3"/>
      <c r="D28" s="3"/>
      <c r="E28" s="3">
        <v>39372</v>
      </c>
      <c r="F28" s="3">
        <v>33488</v>
      </c>
      <c r="G28" s="3">
        <v>32605</v>
      </c>
      <c r="H28" s="4">
        <v>883</v>
      </c>
      <c r="I28" s="6">
        <v>7</v>
      </c>
      <c r="J28" s="6">
        <v>0</v>
      </c>
      <c r="K28" s="8">
        <v>107</v>
      </c>
      <c r="L28" s="8">
        <v>0</v>
      </c>
      <c r="M28" s="8">
        <v>0</v>
      </c>
    </row>
    <row r="29" spans="1:13" x14ac:dyDescent="0.35">
      <c r="A29" s="1" t="str">
        <f>"200501"</f>
        <v>200501</v>
      </c>
      <c r="B29" s="1" t="s">
        <v>42</v>
      </c>
      <c r="C29" s="1" t="s">
        <v>43</v>
      </c>
      <c r="D29" s="1" t="s">
        <v>16</v>
      </c>
      <c r="E29" s="1">
        <v>18736</v>
      </c>
      <c r="F29" s="1">
        <v>15710</v>
      </c>
      <c r="G29" s="1">
        <v>15612</v>
      </c>
      <c r="H29" s="5">
        <v>98</v>
      </c>
      <c r="I29" s="7">
        <v>0</v>
      </c>
      <c r="J29" s="7">
        <v>0</v>
      </c>
      <c r="K29" s="9">
        <v>47</v>
      </c>
      <c r="L29" s="9">
        <v>0</v>
      </c>
      <c r="M29" s="9">
        <v>0</v>
      </c>
    </row>
    <row r="30" spans="1:13" x14ac:dyDescent="0.35">
      <c r="A30" s="1" t="str">
        <f>"200502"</f>
        <v>200502</v>
      </c>
      <c r="B30" s="1" t="s">
        <v>44</v>
      </c>
      <c r="C30" s="1" t="s">
        <v>43</v>
      </c>
      <c r="D30" s="1" t="s">
        <v>16</v>
      </c>
      <c r="E30" s="1">
        <v>1990</v>
      </c>
      <c r="F30" s="1">
        <v>1747</v>
      </c>
      <c r="G30" s="1">
        <v>1611</v>
      </c>
      <c r="H30" s="5">
        <v>136</v>
      </c>
      <c r="I30" s="7">
        <v>5</v>
      </c>
      <c r="J30" s="7">
        <v>0</v>
      </c>
      <c r="K30" s="9">
        <v>12</v>
      </c>
      <c r="L30" s="9">
        <v>0</v>
      </c>
      <c r="M30" s="9">
        <v>0</v>
      </c>
    </row>
    <row r="31" spans="1:13" x14ac:dyDescent="0.35">
      <c r="A31" s="1" t="str">
        <f>"200503"</f>
        <v>200503</v>
      </c>
      <c r="B31" s="1" t="s">
        <v>45</v>
      </c>
      <c r="C31" s="1" t="s">
        <v>43</v>
      </c>
      <c r="D31" s="1" t="s">
        <v>16</v>
      </c>
      <c r="E31" s="1">
        <v>2836</v>
      </c>
      <c r="F31" s="1">
        <v>2461</v>
      </c>
      <c r="G31" s="1">
        <v>2400</v>
      </c>
      <c r="H31" s="5">
        <v>61</v>
      </c>
      <c r="I31" s="7">
        <v>0</v>
      </c>
      <c r="J31" s="7">
        <v>0</v>
      </c>
      <c r="K31" s="9">
        <v>13</v>
      </c>
      <c r="L31" s="9">
        <v>0</v>
      </c>
      <c r="M31" s="9">
        <v>0</v>
      </c>
    </row>
    <row r="32" spans="1:13" x14ac:dyDescent="0.35">
      <c r="A32" s="1" t="str">
        <f>"200504"</f>
        <v>200504</v>
      </c>
      <c r="B32" s="1" t="s">
        <v>46</v>
      </c>
      <c r="C32" s="1" t="s">
        <v>43</v>
      </c>
      <c r="D32" s="1" t="s">
        <v>16</v>
      </c>
      <c r="E32" s="1">
        <v>1824</v>
      </c>
      <c r="F32" s="1">
        <v>1588</v>
      </c>
      <c r="G32" s="1">
        <v>1542</v>
      </c>
      <c r="H32" s="5">
        <v>46</v>
      </c>
      <c r="I32" s="7">
        <v>0</v>
      </c>
      <c r="J32" s="7">
        <v>0</v>
      </c>
      <c r="K32" s="9">
        <v>7</v>
      </c>
      <c r="L32" s="9">
        <v>0</v>
      </c>
      <c r="M32" s="9">
        <v>0</v>
      </c>
    </row>
    <row r="33" spans="1:13" x14ac:dyDescent="0.35">
      <c r="A33" s="1" t="str">
        <f>"200505"</f>
        <v>200505</v>
      </c>
      <c r="B33" s="1" t="s">
        <v>47</v>
      </c>
      <c r="C33" s="1" t="s">
        <v>43</v>
      </c>
      <c r="D33" s="1" t="s">
        <v>16</v>
      </c>
      <c r="E33" s="1">
        <v>1392</v>
      </c>
      <c r="F33" s="1">
        <v>1232</v>
      </c>
      <c r="G33" s="1">
        <v>1182</v>
      </c>
      <c r="H33" s="5">
        <v>50</v>
      </c>
      <c r="I33" s="7">
        <v>0</v>
      </c>
      <c r="J33" s="7">
        <v>0</v>
      </c>
      <c r="K33" s="9">
        <v>3</v>
      </c>
      <c r="L33" s="9">
        <v>0</v>
      </c>
      <c r="M33" s="9">
        <v>0</v>
      </c>
    </row>
    <row r="34" spans="1:13" x14ac:dyDescent="0.35">
      <c r="A34" s="1" t="str">
        <f>"200506"</f>
        <v>200506</v>
      </c>
      <c r="B34" s="1" t="s">
        <v>48</v>
      </c>
      <c r="C34" s="1" t="s">
        <v>43</v>
      </c>
      <c r="D34" s="1" t="s">
        <v>16</v>
      </c>
      <c r="E34" s="1">
        <v>3742</v>
      </c>
      <c r="F34" s="1">
        <v>3161</v>
      </c>
      <c r="G34" s="1">
        <v>3034</v>
      </c>
      <c r="H34" s="5">
        <v>127</v>
      </c>
      <c r="I34" s="7">
        <v>0</v>
      </c>
      <c r="J34" s="7">
        <v>0</v>
      </c>
      <c r="K34" s="9">
        <v>2</v>
      </c>
      <c r="L34" s="9">
        <v>0</v>
      </c>
      <c r="M34" s="9">
        <v>0</v>
      </c>
    </row>
    <row r="35" spans="1:13" x14ac:dyDescent="0.35">
      <c r="A35" s="1" t="str">
        <f>"200507"</f>
        <v>200507</v>
      </c>
      <c r="B35" s="1" t="s">
        <v>49</v>
      </c>
      <c r="C35" s="1" t="s">
        <v>43</v>
      </c>
      <c r="D35" s="1" t="s">
        <v>16</v>
      </c>
      <c r="E35" s="1">
        <v>2252</v>
      </c>
      <c r="F35" s="1">
        <v>1938</v>
      </c>
      <c r="G35" s="1">
        <v>1879</v>
      </c>
      <c r="H35" s="5">
        <v>59</v>
      </c>
      <c r="I35" s="7">
        <v>1</v>
      </c>
      <c r="J35" s="7">
        <v>0</v>
      </c>
      <c r="K35" s="9">
        <v>6</v>
      </c>
      <c r="L35" s="9">
        <v>0</v>
      </c>
      <c r="M35" s="9">
        <v>0</v>
      </c>
    </row>
    <row r="36" spans="1:13" x14ac:dyDescent="0.35">
      <c r="A36" s="1" t="str">
        <f>"200508"</f>
        <v>200508</v>
      </c>
      <c r="B36" s="1" t="s">
        <v>50</v>
      </c>
      <c r="C36" s="1" t="s">
        <v>43</v>
      </c>
      <c r="D36" s="1" t="s">
        <v>16</v>
      </c>
      <c r="E36" s="1">
        <v>3292</v>
      </c>
      <c r="F36" s="1">
        <v>2821</v>
      </c>
      <c r="G36" s="1">
        <v>2611</v>
      </c>
      <c r="H36" s="5">
        <v>210</v>
      </c>
      <c r="I36" s="7">
        <v>0</v>
      </c>
      <c r="J36" s="7">
        <v>0</v>
      </c>
      <c r="K36" s="9">
        <v>10</v>
      </c>
      <c r="L36" s="9">
        <v>0</v>
      </c>
      <c r="M36" s="9">
        <v>0</v>
      </c>
    </row>
    <row r="37" spans="1:13" x14ac:dyDescent="0.35">
      <c r="A37" s="1" t="str">
        <f>"200509"</f>
        <v>200509</v>
      </c>
      <c r="B37" s="1" t="s">
        <v>51</v>
      </c>
      <c r="C37" s="1" t="s">
        <v>43</v>
      </c>
      <c r="D37" s="1" t="s">
        <v>16</v>
      </c>
      <c r="E37" s="1">
        <v>3308</v>
      </c>
      <c r="F37" s="1">
        <v>2830</v>
      </c>
      <c r="G37" s="1">
        <v>2734</v>
      </c>
      <c r="H37" s="5">
        <v>96</v>
      </c>
      <c r="I37" s="7">
        <v>1</v>
      </c>
      <c r="J37" s="7">
        <v>0</v>
      </c>
      <c r="K37" s="9">
        <v>7</v>
      </c>
      <c r="L37" s="9">
        <v>0</v>
      </c>
      <c r="M37" s="9">
        <v>0</v>
      </c>
    </row>
    <row r="38" spans="1:13" x14ac:dyDescent="0.35">
      <c r="A38" s="3" t="s">
        <v>52</v>
      </c>
      <c r="B38" s="3"/>
      <c r="C38" s="3"/>
      <c r="D38" s="3"/>
      <c r="E38" s="3">
        <v>38058</v>
      </c>
      <c r="F38" s="3">
        <v>31554</v>
      </c>
      <c r="G38" s="3">
        <v>30998</v>
      </c>
      <c r="H38" s="4">
        <v>544</v>
      </c>
      <c r="I38" s="6">
        <v>3</v>
      </c>
      <c r="J38" s="6">
        <v>0</v>
      </c>
      <c r="K38" s="8">
        <v>89</v>
      </c>
      <c r="L38" s="8">
        <v>0</v>
      </c>
      <c r="M38" s="8">
        <v>0</v>
      </c>
    </row>
    <row r="39" spans="1:13" x14ac:dyDescent="0.35">
      <c r="A39" s="1" t="str">
        <f>"200801"</f>
        <v>200801</v>
      </c>
      <c r="B39" s="1" t="s">
        <v>53</v>
      </c>
      <c r="C39" s="1" t="s">
        <v>54</v>
      </c>
      <c r="D39" s="1" t="s">
        <v>16</v>
      </c>
      <c r="E39" s="1">
        <v>4665</v>
      </c>
      <c r="F39" s="1">
        <v>3849</v>
      </c>
      <c r="G39" s="1">
        <v>3764</v>
      </c>
      <c r="H39" s="5">
        <v>85</v>
      </c>
      <c r="I39" s="7">
        <v>2</v>
      </c>
      <c r="J39" s="7">
        <v>0</v>
      </c>
      <c r="K39" s="9">
        <v>10</v>
      </c>
      <c r="L39" s="9">
        <v>0</v>
      </c>
      <c r="M39" s="9">
        <v>0</v>
      </c>
    </row>
    <row r="40" spans="1:13" x14ac:dyDescent="0.35">
      <c r="A40" s="1" t="str">
        <f>"200802"</f>
        <v>200802</v>
      </c>
      <c r="B40" s="1" t="s">
        <v>55</v>
      </c>
      <c r="C40" s="1" t="s">
        <v>54</v>
      </c>
      <c r="D40" s="1" t="s">
        <v>16</v>
      </c>
      <c r="E40" s="1">
        <v>2626</v>
      </c>
      <c r="F40" s="1">
        <v>2202</v>
      </c>
      <c r="G40" s="1">
        <v>2164</v>
      </c>
      <c r="H40" s="5">
        <v>38</v>
      </c>
      <c r="I40" s="7">
        <v>1</v>
      </c>
      <c r="J40" s="7">
        <v>0</v>
      </c>
      <c r="K40" s="9">
        <v>9</v>
      </c>
      <c r="L40" s="9">
        <v>0</v>
      </c>
      <c r="M40" s="9">
        <v>0</v>
      </c>
    </row>
    <row r="41" spans="1:13" x14ac:dyDescent="0.35">
      <c r="A41" s="1" t="str">
        <f>"200803"</f>
        <v>200803</v>
      </c>
      <c r="B41" s="1" t="s">
        <v>56</v>
      </c>
      <c r="C41" s="1" t="s">
        <v>54</v>
      </c>
      <c r="D41" s="1" t="s">
        <v>16</v>
      </c>
      <c r="E41" s="1">
        <v>4565</v>
      </c>
      <c r="F41" s="1">
        <v>3837</v>
      </c>
      <c r="G41" s="1">
        <v>3782</v>
      </c>
      <c r="H41" s="5">
        <v>55</v>
      </c>
      <c r="I41" s="7">
        <v>0</v>
      </c>
      <c r="J41" s="7">
        <v>0</v>
      </c>
      <c r="K41" s="9">
        <v>13</v>
      </c>
      <c r="L41" s="9">
        <v>0</v>
      </c>
      <c r="M41" s="9">
        <v>0</v>
      </c>
    </row>
    <row r="42" spans="1:13" x14ac:dyDescent="0.35">
      <c r="A42" s="1" t="str">
        <f>"200804"</f>
        <v>200804</v>
      </c>
      <c r="B42" s="1" t="s">
        <v>57</v>
      </c>
      <c r="C42" s="1" t="s">
        <v>54</v>
      </c>
      <c r="D42" s="1" t="s">
        <v>16</v>
      </c>
      <c r="E42" s="1">
        <v>4484</v>
      </c>
      <c r="F42" s="1">
        <v>3719</v>
      </c>
      <c r="G42" s="1">
        <v>3592</v>
      </c>
      <c r="H42" s="5">
        <v>127</v>
      </c>
      <c r="I42" s="7">
        <v>0</v>
      </c>
      <c r="J42" s="7">
        <v>0</v>
      </c>
      <c r="K42" s="9">
        <v>8</v>
      </c>
      <c r="L42" s="9">
        <v>0</v>
      </c>
      <c r="M42" s="9">
        <v>0</v>
      </c>
    </row>
    <row r="43" spans="1:13" x14ac:dyDescent="0.35">
      <c r="A43" s="1" t="str">
        <f>"200805"</f>
        <v>200805</v>
      </c>
      <c r="B43" s="1" t="s">
        <v>58</v>
      </c>
      <c r="C43" s="1" t="s">
        <v>54</v>
      </c>
      <c r="D43" s="1" t="s">
        <v>16</v>
      </c>
      <c r="E43" s="1">
        <v>3792</v>
      </c>
      <c r="F43" s="1">
        <v>3113</v>
      </c>
      <c r="G43" s="1">
        <v>3054</v>
      </c>
      <c r="H43" s="5">
        <v>59</v>
      </c>
      <c r="I43" s="7">
        <v>0</v>
      </c>
      <c r="J43" s="7">
        <v>0</v>
      </c>
      <c r="K43" s="9">
        <v>4</v>
      </c>
      <c r="L43" s="9">
        <v>0</v>
      </c>
      <c r="M43" s="9">
        <v>0</v>
      </c>
    </row>
    <row r="44" spans="1:13" x14ac:dyDescent="0.35">
      <c r="A44" s="1" t="str">
        <f>"200806"</f>
        <v>200806</v>
      </c>
      <c r="B44" s="1" t="s">
        <v>59</v>
      </c>
      <c r="C44" s="1" t="s">
        <v>54</v>
      </c>
      <c r="D44" s="1" t="s">
        <v>16</v>
      </c>
      <c r="E44" s="1">
        <v>13796</v>
      </c>
      <c r="F44" s="1">
        <v>11424</v>
      </c>
      <c r="G44" s="1">
        <v>11296</v>
      </c>
      <c r="H44" s="5">
        <v>116</v>
      </c>
      <c r="I44" s="7">
        <v>0</v>
      </c>
      <c r="J44" s="7">
        <v>0</v>
      </c>
      <c r="K44" s="9">
        <v>29</v>
      </c>
      <c r="L44" s="9">
        <v>0</v>
      </c>
      <c r="M44" s="9">
        <v>0</v>
      </c>
    </row>
    <row r="45" spans="1:13" x14ac:dyDescent="0.35">
      <c r="A45" s="1" t="str">
        <f>"200807"</f>
        <v>200807</v>
      </c>
      <c r="B45" s="1" t="s">
        <v>60</v>
      </c>
      <c r="C45" s="1" t="s">
        <v>54</v>
      </c>
      <c r="D45" s="1" t="s">
        <v>16</v>
      </c>
      <c r="E45" s="1">
        <v>4130</v>
      </c>
      <c r="F45" s="1">
        <v>3410</v>
      </c>
      <c r="G45" s="1">
        <v>3346</v>
      </c>
      <c r="H45" s="5">
        <v>64</v>
      </c>
      <c r="I45" s="7">
        <v>0</v>
      </c>
      <c r="J45" s="7">
        <v>0</v>
      </c>
      <c r="K45" s="9">
        <v>16</v>
      </c>
      <c r="L45" s="9">
        <v>0</v>
      </c>
      <c r="M45" s="9">
        <v>0</v>
      </c>
    </row>
    <row r="46" spans="1:13" x14ac:dyDescent="0.35">
      <c r="A46" s="3" t="s">
        <v>61</v>
      </c>
      <c r="B46" s="3"/>
      <c r="C46" s="3"/>
      <c r="D46" s="3"/>
      <c r="E46" s="3">
        <v>41691</v>
      </c>
      <c r="F46" s="3">
        <v>34999</v>
      </c>
      <c r="G46" s="3">
        <v>34349</v>
      </c>
      <c r="H46" s="4">
        <v>650</v>
      </c>
      <c r="I46" s="6">
        <v>4</v>
      </c>
      <c r="J46" s="6">
        <v>0</v>
      </c>
      <c r="K46" s="8">
        <v>100</v>
      </c>
      <c r="L46" s="8">
        <v>0</v>
      </c>
      <c r="M46" s="8">
        <v>0</v>
      </c>
    </row>
    <row r="47" spans="1:13" x14ac:dyDescent="0.35">
      <c r="A47" s="1" t="str">
        <f>"201001"</f>
        <v>201001</v>
      </c>
      <c r="B47" s="1" t="s">
        <v>62</v>
      </c>
      <c r="C47" s="1" t="s">
        <v>63</v>
      </c>
      <c r="D47" s="1" t="s">
        <v>16</v>
      </c>
      <c r="E47" s="1">
        <v>13141</v>
      </c>
      <c r="F47" s="1">
        <v>11038</v>
      </c>
      <c r="G47" s="1">
        <v>10922</v>
      </c>
      <c r="H47" s="5">
        <v>116</v>
      </c>
      <c r="I47" s="7">
        <v>0</v>
      </c>
      <c r="J47" s="7">
        <v>0</v>
      </c>
      <c r="K47" s="9">
        <v>34</v>
      </c>
      <c r="L47" s="9">
        <v>0</v>
      </c>
      <c r="M47" s="9">
        <v>0</v>
      </c>
    </row>
    <row r="48" spans="1:13" x14ac:dyDescent="0.35">
      <c r="A48" s="1" t="str">
        <f>"201002"</f>
        <v>201002</v>
      </c>
      <c r="B48" s="1" t="s">
        <v>64</v>
      </c>
      <c r="C48" s="1" t="s">
        <v>63</v>
      </c>
      <c r="D48" s="1" t="s">
        <v>16</v>
      </c>
      <c r="E48" s="1">
        <v>5868</v>
      </c>
      <c r="F48" s="1">
        <v>4939</v>
      </c>
      <c r="G48" s="1">
        <v>4876</v>
      </c>
      <c r="H48" s="5">
        <v>63</v>
      </c>
      <c r="I48" s="7">
        <v>0</v>
      </c>
      <c r="J48" s="7">
        <v>0</v>
      </c>
      <c r="K48" s="9">
        <v>14</v>
      </c>
      <c r="L48" s="9">
        <v>0</v>
      </c>
      <c r="M48" s="9">
        <v>0</v>
      </c>
    </row>
    <row r="49" spans="1:13" x14ac:dyDescent="0.35">
      <c r="A49" s="1" t="str">
        <f>"201003"</f>
        <v>201003</v>
      </c>
      <c r="B49" s="1" t="s">
        <v>65</v>
      </c>
      <c r="C49" s="1" t="s">
        <v>63</v>
      </c>
      <c r="D49" s="1" t="s">
        <v>16</v>
      </c>
      <c r="E49" s="1">
        <v>2657</v>
      </c>
      <c r="F49" s="1">
        <v>2172</v>
      </c>
      <c r="G49" s="1">
        <v>2149</v>
      </c>
      <c r="H49" s="5">
        <v>23</v>
      </c>
      <c r="I49" s="7">
        <v>0</v>
      </c>
      <c r="J49" s="7">
        <v>0</v>
      </c>
      <c r="K49" s="9">
        <v>8</v>
      </c>
      <c r="L49" s="9">
        <v>0</v>
      </c>
      <c r="M49" s="9">
        <v>0</v>
      </c>
    </row>
    <row r="50" spans="1:13" x14ac:dyDescent="0.35">
      <c r="A50" s="1" t="str">
        <f>"201004"</f>
        <v>201004</v>
      </c>
      <c r="B50" s="1" t="s">
        <v>66</v>
      </c>
      <c r="C50" s="1" t="s">
        <v>63</v>
      </c>
      <c r="D50" s="1" t="s">
        <v>16</v>
      </c>
      <c r="E50" s="1">
        <v>3923</v>
      </c>
      <c r="F50" s="1">
        <v>3290</v>
      </c>
      <c r="G50" s="1">
        <v>3247</v>
      </c>
      <c r="H50" s="5">
        <v>43</v>
      </c>
      <c r="I50" s="7">
        <v>1</v>
      </c>
      <c r="J50" s="7">
        <v>0</v>
      </c>
      <c r="K50" s="9">
        <v>3</v>
      </c>
      <c r="L50" s="9">
        <v>0</v>
      </c>
      <c r="M50" s="9">
        <v>0</v>
      </c>
    </row>
    <row r="51" spans="1:13" x14ac:dyDescent="0.35">
      <c r="A51" s="1" t="str">
        <f>"201005"</f>
        <v>201005</v>
      </c>
      <c r="B51" s="1" t="s">
        <v>67</v>
      </c>
      <c r="C51" s="1" t="s">
        <v>63</v>
      </c>
      <c r="D51" s="1" t="s">
        <v>16</v>
      </c>
      <c r="E51" s="1">
        <v>2232</v>
      </c>
      <c r="F51" s="1">
        <v>1960</v>
      </c>
      <c r="G51" s="1">
        <v>1825</v>
      </c>
      <c r="H51" s="5">
        <v>135</v>
      </c>
      <c r="I51" s="7">
        <v>1</v>
      </c>
      <c r="J51" s="7">
        <v>0</v>
      </c>
      <c r="K51" s="9">
        <v>3</v>
      </c>
      <c r="L51" s="9">
        <v>0</v>
      </c>
      <c r="M51" s="9">
        <v>0</v>
      </c>
    </row>
    <row r="52" spans="1:13" x14ac:dyDescent="0.35">
      <c r="A52" s="1" t="str">
        <f>"201006"</f>
        <v>201006</v>
      </c>
      <c r="B52" s="1" t="s">
        <v>68</v>
      </c>
      <c r="C52" s="1" t="s">
        <v>63</v>
      </c>
      <c r="D52" s="1" t="s">
        <v>16</v>
      </c>
      <c r="E52" s="1">
        <v>1753</v>
      </c>
      <c r="F52" s="1">
        <v>1518</v>
      </c>
      <c r="G52" s="1">
        <v>1395</v>
      </c>
      <c r="H52" s="5">
        <v>123</v>
      </c>
      <c r="I52" s="7">
        <v>1</v>
      </c>
      <c r="J52" s="7">
        <v>0</v>
      </c>
      <c r="K52" s="9">
        <v>8</v>
      </c>
      <c r="L52" s="9">
        <v>0</v>
      </c>
      <c r="M52" s="9">
        <v>0</v>
      </c>
    </row>
    <row r="53" spans="1:13" x14ac:dyDescent="0.35">
      <c r="A53" s="1" t="str">
        <f>"201007"</f>
        <v>201007</v>
      </c>
      <c r="B53" s="1" t="s">
        <v>69</v>
      </c>
      <c r="C53" s="1" t="s">
        <v>63</v>
      </c>
      <c r="D53" s="1" t="s">
        <v>16</v>
      </c>
      <c r="E53" s="1">
        <v>3643</v>
      </c>
      <c r="F53" s="1">
        <v>3073</v>
      </c>
      <c r="G53" s="1">
        <v>3037</v>
      </c>
      <c r="H53" s="5">
        <v>36</v>
      </c>
      <c r="I53" s="7">
        <v>1</v>
      </c>
      <c r="J53" s="7">
        <v>0</v>
      </c>
      <c r="K53" s="9">
        <v>15</v>
      </c>
      <c r="L53" s="9">
        <v>0</v>
      </c>
      <c r="M53" s="9">
        <v>0</v>
      </c>
    </row>
    <row r="54" spans="1:13" x14ac:dyDescent="0.35">
      <c r="A54" s="1" t="str">
        <f>"201008"</f>
        <v>201008</v>
      </c>
      <c r="B54" s="1" t="s">
        <v>70</v>
      </c>
      <c r="C54" s="1" t="s">
        <v>63</v>
      </c>
      <c r="D54" s="1" t="s">
        <v>16</v>
      </c>
      <c r="E54" s="1">
        <v>2695</v>
      </c>
      <c r="F54" s="1">
        <v>2262</v>
      </c>
      <c r="G54" s="1">
        <v>2239</v>
      </c>
      <c r="H54" s="5">
        <v>23</v>
      </c>
      <c r="I54" s="7">
        <v>0</v>
      </c>
      <c r="J54" s="7">
        <v>0</v>
      </c>
      <c r="K54" s="9">
        <v>1</v>
      </c>
      <c r="L54" s="9">
        <v>0</v>
      </c>
      <c r="M54" s="9">
        <v>0</v>
      </c>
    </row>
    <row r="55" spans="1:13" x14ac:dyDescent="0.35">
      <c r="A55" s="1" t="str">
        <f>"201009"</f>
        <v>201009</v>
      </c>
      <c r="B55" s="1" t="s">
        <v>71</v>
      </c>
      <c r="C55" s="1" t="s">
        <v>63</v>
      </c>
      <c r="D55" s="1" t="s">
        <v>16</v>
      </c>
      <c r="E55" s="1">
        <v>5779</v>
      </c>
      <c r="F55" s="1">
        <v>4747</v>
      </c>
      <c r="G55" s="1">
        <v>4659</v>
      </c>
      <c r="H55" s="5">
        <v>88</v>
      </c>
      <c r="I55" s="7">
        <v>0</v>
      </c>
      <c r="J55" s="7">
        <v>0</v>
      </c>
      <c r="K55" s="9">
        <v>14</v>
      </c>
      <c r="L55" s="9">
        <v>0</v>
      </c>
      <c r="M55" s="9">
        <v>0</v>
      </c>
    </row>
    <row r="56" spans="1:13" x14ac:dyDescent="0.35">
      <c r="A56" s="3" t="s">
        <v>72</v>
      </c>
      <c r="B56" s="1"/>
      <c r="C56" s="1"/>
      <c r="D56" s="1"/>
      <c r="E56" s="1"/>
      <c r="F56" s="1"/>
      <c r="G56" s="1"/>
      <c r="H56" s="5"/>
      <c r="I56" s="7"/>
      <c r="J56" s="7"/>
      <c r="K56" s="9"/>
      <c r="L56" s="9"/>
      <c r="M56" s="9"/>
    </row>
    <row r="57" spans="1:13" x14ac:dyDescent="0.35">
      <c r="A57" s="15" t="str">
        <f>"206101"</f>
        <v>206101</v>
      </c>
      <c r="B57" s="15" t="s">
        <v>73</v>
      </c>
      <c r="C57" s="15" t="s">
        <v>16</v>
      </c>
      <c r="D57" s="15" t="s">
        <v>16</v>
      </c>
      <c r="E57" s="15">
        <v>260602</v>
      </c>
      <c r="F57" s="15">
        <v>212110</v>
      </c>
      <c r="G57" s="15">
        <v>210103</v>
      </c>
      <c r="H57" s="16">
        <v>2007</v>
      </c>
      <c r="I57" s="17">
        <v>1</v>
      </c>
      <c r="J57" s="17">
        <v>0</v>
      </c>
      <c r="K57" s="18">
        <v>663</v>
      </c>
      <c r="L57" s="18">
        <v>0</v>
      </c>
      <c r="M57" s="18">
        <v>0</v>
      </c>
    </row>
    <row r="58" spans="1:13" x14ac:dyDescent="0.35">
      <c r="A58" s="3" t="s">
        <v>74</v>
      </c>
      <c r="B58" s="3"/>
      <c r="C58" s="3"/>
      <c r="D58" s="3"/>
      <c r="E58" s="3">
        <v>583256</v>
      </c>
      <c r="F58" s="3">
        <v>476294</v>
      </c>
      <c r="G58" s="3">
        <v>468605</v>
      </c>
      <c r="H58" s="4">
        <v>7661</v>
      </c>
      <c r="I58" s="6">
        <v>20</v>
      </c>
      <c r="J58" s="6">
        <v>1</v>
      </c>
      <c r="K58" s="8">
        <v>1459</v>
      </c>
      <c r="L58" s="8">
        <v>0</v>
      </c>
      <c r="M58" s="8">
        <v>0</v>
      </c>
    </row>
  </sheetData>
  <sheetProtection algorithmName="SHA-512" hashValue="9unDjYfTnyahhur0KPlqiSaVv0rAnn+eMlr/9x8lyUdZndyE/xmXNb1C1pAi5hR1j7z1ooZJT98RQA6AkJK5Rw==" saltValue="OQDU2M1VwHSja/x/IyjUpA==" spinCount="100000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rejestr_wyborcow_2024_kw_3_2024</vt:lpstr>
      <vt:lpstr>rejestr_wyborcow_2024_kw_3_2024!Obszar_wydruku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Kulesza</dc:creator>
  <cp:lastModifiedBy>Dariusz Kulesza</cp:lastModifiedBy>
  <cp:lastPrinted>2024-10-10T10:34:01Z</cp:lastPrinted>
  <dcterms:created xsi:type="dcterms:W3CDTF">2024-10-10T10:08:55Z</dcterms:created>
  <dcterms:modified xsi:type="dcterms:W3CDTF">2024-10-10T12:14:48Z</dcterms:modified>
</cp:coreProperties>
</file>